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19\"/>
    </mc:Choice>
  </mc:AlternateContent>
  <bookViews>
    <workbookView xWindow="0" yWindow="0" windowWidth="24000" windowHeight="9735" tabRatio="907" firstSheet="4" activeTab="16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</externalReferences>
  <definedNames>
    <definedName name="_4__sz__sor_részletezése">#REF!</definedName>
    <definedName name="_xlnm._FilterDatabase" localSheetId="2" hidden="1">'2. Önk.bev.'!$A$8:$DS$8</definedName>
    <definedName name="_xlnm._FilterDatabase" localSheetId="3" hidden="1">'3. Önk.kiad.'!$A$9:$AF$368</definedName>
    <definedName name="_xlnm.Print_Titles" localSheetId="10">'10. Többéves'!$8:$9</definedName>
    <definedName name="_xlnm.Print_Titles" localSheetId="3">'3. Önk.kiad.'!$1:$8</definedName>
    <definedName name="_xlnm.Print_Titles" localSheetId="6">'6. Beruházás'!$7:$12</definedName>
    <definedName name="_xlnm.Print_Titles" localSheetId="8">'8. Felújítás'!$13:$16</definedName>
    <definedName name="_xlnm.Print_Area" localSheetId="1">'1. Bevételek_kiadások_összesen'!$A$1:$H$161</definedName>
    <definedName name="_xlnm.Print_Area" localSheetId="10">'10. Többéves'!$A$2:$G$26</definedName>
    <definedName name="_xlnm.Print_Area" localSheetId="2">'2. Önk.bev.'!$A$1:$S$145</definedName>
    <definedName name="_xlnm.Print_Area" localSheetId="3">'3. Önk.kiad.'!$A$1:$W$368</definedName>
    <definedName name="_xlnm.Print_Area" localSheetId="4">'4. Int.bev.'!$A$1:$S$86</definedName>
    <definedName name="_xlnm.Print_Area" localSheetId="5">'5. Int.kiad.'!$A$1:$W$43</definedName>
    <definedName name="_xlnm.Print_Area" localSheetId="6">'6. Beruházás'!$A$1:$N$51</definedName>
    <definedName name="_xlnm.Print_Area" localSheetId="7">'7. EU-s beruh.'!$A$1:$G$300</definedName>
    <definedName name="_xlnm.Print_Area" localSheetId="8">'8. Felújítás'!$A$2:$I$27</definedName>
    <definedName name="_xlnm.Print_Area" localSheetId="9">'9. Mérleg'!$A$1:$J$37</definedName>
  </definedNames>
  <calcPr calcId="152511"/>
</workbook>
</file>

<file path=xl/calcChain.xml><?xml version="1.0" encoding="utf-8"?>
<calcChain xmlns="http://schemas.openxmlformats.org/spreadsheetml/2006/main">
  <c r="N13" i="17" l="1"/>
  <c r="E65" i="2" l="1"/>
  <c r="E28" i="10" s="1"/>
  <c r="D28" i="10" s="1"/>
  <c r="Q8" i="13"/>
  <c r="E12" i="16"/>
  <c r="C9" i="16"/>
  <c r="C10" i="16"/>
  <c r="C11" i="16"/>
  <c r="C8" i="16"/>
  <c r="D12" i="16" l="1"/>
  <c r="D9" i="15"/>
  <c r="E9" i="15" s="1"/>
  <c r="D12" i="15"/>
  <c r="E12" i="15" s="1"/>
  <c r="C8" i="15"/>
  <c r="D8" i="15" s="1"/>
  <c r="E8" i="15" s="1"/>
  <c r="C9" i="14"/>
  <c r="D34" i="14"/>
  <c r="E34" i="14"/>
  <c r="F34" i="14"/>
  <c r="C34" i="14"/>
  <c r="G34" i="14" s="1"/>
  <c r="G28" i="14"/>
  <c r="F16" i="14" l="1"/>
  <c r="F35" i="14" s="1"/>
  <c r="E16" i="14"/>
  <c r="E35" i="14" s="1"/>
  <c r="D16" i="14"/>
  <c r="D17" i="14" s="1"/>
  <c r="C16" i="14"/>
  <c r="C35" i="14" s="1"/>
  <c r="G11" i="14"/>
  <c r="G10" i="14"/>
  <c r="G9" i="14"/>
  <c r="D35" i="14" l="1"/>
  <c r="E17" i="14"/>
  <c r="G16" i="14"/>
  <c r="F17" i="14"/>
  <c r="C17" i="14"/>
  <c r="C42" i="2"/>
  <c r="C39" i="2"/>
  <c r="I70" i="4"/>
  <c r="C44" i="2"/>
  <c r="C38" i="2"/>
  <c r="G35" i="14" l="1"/>
  <c r="G17" i="14"/>
  <c r="M30" i="17"/>
  <c r="L30" i="17"/>
  <c r="K30" i="17"/>
  <c r="J30" i="17"/>
  <c r="I30" i="17"/>
  <c r="H30" i="17"/>
  <c r="G30" i="17"/>
  <c r="F30" i="17"/>
  <c r="E30" i="17"/>
  <c r="D30" i="17"/>
  <c r="C30" i="17"/>
  <c r="B30" i="17"/>
  <c r="P29" i="17"/>
  <c r="N29" i="17"/>
  <c r="P28" i="17"/>
  <c r="N28" i="17"/>
  <c r="P27" i="17"/>
  <c r="N27" i="17"/>
  <c r="P26" i="17"/>
  <c r="N26" i="17"/>
  <c r="P25" i="17"/>
  <c r="N25" i="17"/>
  <c r="P24" i="17"/>
  <c r="N24" i="17"/>
  <c r="P23" i="17"/>
  <c r="N23" i="17"/>
  <c r="P22" i="17"/>
  <c r="N22" i="17"/>
  <c r="P21" i="17"/>
  <c r="N21" i="17"/>
  <c r="P20" i="17"/>
  <c r="N20" i="17"/>
  <c r="P19" i="17"/>
  <c r="N19" i="17"/>
  <c r="P18" i="17"/>
  <c r="N18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P15" i="17"/>
  <c r="N15" i="17"/>
  <c r="P14" i="17"/>
  <c r="N14" i="17"/>
  <c r="P12" i="17"/>
  <c r="N12" i="17"/>
  <c r="P11" i="17"/>
  <c r="N11" i="17"/>
  <c r="P10" i="17"/>
  <c r="N10" i="17"/>
  <c r="P9" i="17"/>
  <c r="N9" i="17"/>
  <c r="P8" i="17"/>
  <c r="N8" i="17"/>
  <c r="P7" i="17"/>
  <c r="N7" i="17"/>
  <c r="P6" i="17"/>
  <c r="N6" i="17"/>
  <c r="P5" i="17"/>
  <c r="N5" i="17"/>
  <c r="C12" i="16"/>
  <c r="Q9" i="13"/>
  <c r="P9" i="13"/>
  <c r="O9" i="13"/>
  <c r="N9" i="13"/>
  <c r="M9" i="13"/>
  <c r="L9" i="13"/>
  <c r="K9" i="13"/>
  <c r="J9" i="13"/>
  <c r="I9" i="13"/>
  <c r="H9" i="13"/>
  <c r="G9" i="13"/>
  <c r="C15" i="12"/>
  <c r="C20" i="12" s="1"/>
  <c r="G22" i="11"/>
  <c r="F22" i="11"/>
  <c r="E22" i="11"/>
  <c r="D22" i="11"/>
  <c r="C22" i="11"/>
  <c r="F20" i="9"/>
  <c r="H19" i="9"/>
  <c r="G19" i="9"/>
  <c r="F19" i="9"/>
  <c r="E19" i="9"/>
  <c r="I16" i="9"/>
  <c r="I19" i="9" s="1"/>
  <c r="G14" i="9"/>
  <c r="F14" i="9"/>
  <c r="E13" i="9"/>
  <c r="E12" i="9"/>
  <c r="H12" i="9" s="1"/>
  <c r="I12" i="9" s="1"/>
  <c r="H11" i="9"/>
  <c r="I11" i="9" s="1"/>
  <c r="E11" i="9"/>
  <c r="E10" i="9"/>
  <c r="E9" i="9"/>
  <c r="E8" i="9"/>
  <c r="H8" i="9" s="1"/>
  <c r="N30" i="17" l="1"/>
  <c r="N16" i="17"/>
  <c r="P16" i="17"/>
  <c r="P30" i="17"/>
  <c r="G20" i="9"/>
  <c r="I8" i="9"/>
  <c r="E14" i="9"/>
  <c r="H10" i="9"/>
  <c r="I10" i="9" s="1"/>
  <c r="H9" i="9"/>
  <c r="H13" i="9"/>
  <c r="I13" i="9" s="1"/>
  <c r="H14" i="9" l="1"/>
  <c r="H20" i="9" s="1"/>
  <c r="I9" i="9"/>
  <c r="E20" i="9"/>
  <c r="I14" i="9"/>
  <c r="I20" i="9" s="1"/>
  <c r="F38" i="8" l="1"/>
  <c r="G38" i="8"/>
  <c r="H38" i="8"/>
  <c r="I38" i="8"/>
  <c r="J38" i="8"/>
  <c r="K38" i="8"/>
  <c r="L38" i="8"/>
  <c r="E38" i="8"/>
  <c r="M27" i="8"/>
  <c r="N27" i="8" s="1"/>
  <c r="M28" i="8"/>
  <c r="N29" i="8"/>
  <c r="M30" i="8"/>
  <c r="N30" i="8" s="1"/>
  <c r="M31" i="8"/>
  <c r="N31" i="8" s="1"/>
  <c r="M32" i="8"/>
  <c r="N32" i="8" s="1"/>
  <c r="M33" i="8"/>
  <c r="N33" i="8" s="1"/>
  <c r="M34" i="8"/>
  <c r="N34" i="8" s="1"/>
  <c r="M35" i="8"/>
  <c r="N35" i="8" s="1"/>
  <c r="M36" i="8"/>
  <c r="N28" i="8"/>
  <c r="N36" i="8"/>
  <c r="N37" i="8"/>
  <c r="M26" i="8"/>
  <c r="N26" i="8" s="1"/>
  <c r="M10" i="8"/>
  <c r="M11" i="8"/>
  <c r="M12" i="8"/>
  <c r="M13" i="8"/>
  <c r="M14" i="8"/>
  <c r="M15" i="8"/>
  <c r="M16" i="8"/>
  <c r="N16" i="8" s="1"/>
  <c r="M17" i="8"/>
  <c r="N17" i="8" s="1"/>
  <c r="M18" i="8"/>
  <c r="N18" i="8" s="1"/>
  <c r="M19" i="8"/>
  <c r="N19" i="8" s="1"/>
  <c r="M20" i="8"/>
  <c r="N20" i="8" s="1"/>
  <c r="M21" i="8"/>
  <c r="M9" i="8"/>
  <c r="M24" i="5"/>
  <c r="M11" i="5"/>
  <c r="R55" i="4"/>
  <c r="R10" i="4"/>
  <c r="L256" i="3"/>
  <c r="H136" i="3"/>
  <c r="I136" i="3"/>
  <c r="J136" i="3"/>
  <c r="K136" i="3"/>
  <c r="L136" i="3"/>
  <c r="M136" i="3"/>
  <c r="N136" i="3"/>
  <c r="O136" i="3"/>
  <c r="P136" i="3"/>
  <c r="Q136" i="3"/>
  <c r="R136" i="3"/>
  <c r="G136" i="3"/>
  <c r="I103" i="3"/>
  <c r="N127" i="7"/>
  <c r="S127" i="7" s="1"/>
  <c r="N125" i="7"/>
  <c r="S125" i="7" s="1"/>
  <c r="Q135" i="7"/>
  <c r="M38" i="8" l="1"/>
  <c r="P126" i="7"/>
  <c r="Q126" i="7"/>
  <c r="R126" i="7"/>
  <c r="O126" i="7"/>
  <c r="K87" i="7"/>
  <c r="L87" i="7"/>
  <c r="F138" i="7"/>
  <c r="P253" i="3"/>
  <c r="O130" i="3"/>
  <c r="L25" i="3"/>
  <c r="D124" i="2" l="1"/>
  <c r="E13" i="2" l="1"/>
  <c r="D13" i="2" s="1"/>
  <c r="X385" i="3" l="1"/>
  <c r="G123" i="7" l="1"/>
  <c r="N140" i="7"/>
  <c r="S140" i="7" s="1"/>
  <c r="N142" i="7"/>
  <c r="S142" i="7" s="1"/>
  <c r="O145" i="7"/>
  <c r="P145" i="7"/>
  <c r="Q145" i="7"/>
  <c r="R145" i="7"/>
  <c r="G143" i="7"/>
  <c r="H143" i="7"/>
  <c r="I143" i="7"/>
  <c r="J143" i="7"/>
  <c r="K143" i="7"/>
  <c r="L143" i="7"/>
  <c r="M143" i="7"/>
  <c r="O143" i="7"/>
  <c r="P143" i="7"/>
  <c r="Q143" i="7"/>
  <c r="R143" i="7"/>
  <c r="F143" i="7"/>
  <c r="G141" i="7"/>
  <c r="H141" i="7"/>
  <c r="I141" i="7"/>
  <c r="J141" i="7"/>
  <c r="K141" i="7"/>
  <c r="L141" i="7"/>
  <c r="M141" i="7"/>
  <c r="O141" i="7"/>
  <c r="P141" i="7"/>
  <c r="Q141" i="7"/>
  <c r="R141" i="7"/>
  <c r="F141" i="7"/>
  <c r="G117" i="7"/>
  <c r="N141" i="7" l="1"/>
  <c r="S141" i="7" s="1"/>
  <c r="N137" i="7"/>
  <c r="S137" i="7" s="1"/>
  <c r="N139" i="7"/>
  <c r="S139" i="7" s="1"/>
  <c r="G138" i="7"/>
  <c r="H138" i="7"/>
  <c r="I138" i="7"/>
  <c r="J138" i="7"/>
  <c r="K138" i="7"/>
  <c r="L138" i="7"/>
  <c r="M138" i="7"/>
  <c r="O138" i="7"/>
  <c r="P138" i="7"/>
  <c r="Q138" i="7"/>
  <c r="R138" i="7"/>
  <c r="I24" i="5"/>
  <c r="H274" i="3"/>
  <c r="G129" i="7"/>
  <c r="N138" i="7" l="1"/>
  <c r="S138" i="7" s="1"/>
  <c r="N134" i="7" l="1"/>
  <c r="S134" i="7" s="1"/>
  <c r="N136" i="7"/>
  <c r="S136" i="7" s="1"/>
  <c r="G135" i="7"/>
  <c r="H135" i="7"/>
  <c r="I135" i="7"/>
  <c r="J135" i="7"/>
  <c r="K135" i="7"/>
  <c r="L135" i="7"/>
  <c r="M135" i="7"/>
  <c r="O135" i="7"/>
  <c r="P135" i="7"/>
  <c r="R135" i="7"/>
  <c r="F135" i="7"/>
  <c r="N130" i="7"/>
  <c r="N135" i="7" l="1"/>
  <c r="S135" i="7" s="1"/>
  <c r="L52" i="3"/>
  <c r="I316" i="3"/>
  <c r="N131" i="7" l="1"/>
  <c r="N133" i="7"/>
  <c r="S133" i="7" s="1"/>
  <c r="G132" i="7"/>
  <c r="H132" i="7"/>
  <c r="I132" i="7"/>
  <c r="J132" i="7"/>
  <c r="K132" i="7"/>
  <c r="L132" i="7"/>
  <c r="M132" i="7"/>
  <c r="O132" i="7"/>
  <c r="P132" i="7"/>
  <c r="Q132" i="7"/>
  <c r="R132" i="7"/>
  <c r="F132" i="7"/>
  <c r="N132" i="7" l="1"/>
  <c r="S132" i="7" s="1"/>
  <c r="S131" i="7"/>
  <c r="H368" i="3"/>
  <c r="I368" i="3"/>
  <c r="J368" i="3"/>
  <c r="K368" i="3"/>
  <c r="L368" i="3"/>
  <c r="M368" i="3"/>
  <c r="N368" i="3"/>
  <c r="O368" i="3"/>
  <c r="P368" i="3"/>
  <c r="Q368" i="3"/>
  <c r="R368" i="3"/>
  <c r="T368" i="3"/>
  <c r="E130" i="2" s="1"/>
  <c r="E129" i="2" s="1"/>
  <c r="U368" i="3"/>
  <c r="V368" i="3"/>
  <c r="G368" i="3"/>
  <c r="H366" i="3"/>
  <c r="I366" i="3"/>
  <c r="J366" i="3"/>
  <c r="K366" i="3"/>
  <c r="L366" i="3"/>
  <c r="M366" i="3"/>
  <c r="N366" i="3"/>
  <c r="O366" i="3"/>
  <c r="P366" i="3"/>
  <c r="Q366" i="3"/>
  <c r="R366" i="3"/>
  <c r="T366" i="3"/>
  <c r="U366" i="3"/>
  <c r="V366" i="3"/>
  <c r="S363" i="3"/>
  <c r="W363" i="3" s="1"/>
  <c r="S365" i="3"/>
  <c r="W365" i="3" s="1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S364" i="3" l="1"/>
  <c r="W364" i="3" s="1"/>
  <c r="I277" i="3"/>
  <c r="I202" i="3"/>
  <c r="I130" i="3"/>
  <c r="E40" i="2" l="1"/>
  <c r="E46" i="2"/>
  <c r="E77" i="2" l="1"/>
  <c r="D77" i="2" s="1"/>
  <c r="D23" i="10" l="1"/>
  <c r="D24" i="10"/>
  <c r="D30" i="10"/>
  <c r="V352" i="3" l="1"/>
  <c r="E42" i="2"/>
  <c r="D25" i="10" l="1"/>
  <c r="I24" i="10" l="1"/>
  <c r="N11" i="8"/>
  <c r="N10" i="8"/>
  <c r="N9" i="8"/>
  <c r="E49" i="2"/>
  <c r="D40" i="2"/>
  <c r="D38" i="2"/>
  <c r="C69" i="2" l="1"/>
  <c r="C32" i="10" l="1"/>
  <c r="D26" i="10"/>
  <c r="I96" i="7"/>
  <c r="P129" i="7" l="1"/>
  <c r="Q129" i="7"/>
  <c r="R129" i="7"/>
  <c r="O129" i="7"/>
  <c r="H129" i="7"/>
  <c r="I129" i="7"/>
  <c r="J129" i="7"/>
  <c r="K129" i="7"/>
  <c r="L129" i="7"/>
  <c r="M129" i="7"/>
  <c r="F129" i="7"/>
  <c r="S130" i="7" l="1"/>
  <c r="N128" i="7"/>
  <c r="S128" i="7" s="1"/>
  <c r="N129" i="7"/>
  <c r="S129" i="7" s="1"/>
  <c r="N310" i="3" l="1"/>
  <c r="I23" i="10" l="1"/>
  <c r="D300" i="6" l="1"/>
  <c r="D293" i="6"/>
  <c r="C293" i="6"/>
  <c r="E292" i="6"/>
  <c r="E291" i="6"/>
  <c r="E290" i="6"/>
  <c r="B293" i="6"/>
  <c r="E287" i="6"/>
  <c r="E286" i="6"/>
  <c r="D283" i="6"/>
  <c r="C283" i="6"/>
  <c r="B283" i="6"/>
  <c r="E282" i="6"/>
  <c r="E281" i="6"/>
  <c r="E280" i="6"/>
  <c r="E279" i="6"/>
  <c r="E278" i="6"/>
  <c r="E277" i="6"/>
  <c r="D270" i="6"/>
  <c r="D263" i="6"/>
  <c r="C263" i="6"/>
  <c r="E262" i="6"/>
  <c r="E261" i="6"/>
  <c r="E260" i="6"/>
  <c r="E259" i="6"/>
  <c r="E258" i="6"/>
  <c r="E257" i="6"/>
  <c r="D253" i="6"/>
  <c r="C253" i="6"/>
  <c r="B253" i="6"/>
  <c r="E252" i="6"/>
  <c r="E251" i="6"/>
  <c r="E250" i="6"/>
  <c r="E249" i="6"/>
  <c r="E248" i="6"/>
  <c r="E247" i="6"/>
  <c r="D240" i="6"/>
  <c r="D233" i="6"/>
  <c r="C233" i="6"/>
  <c r="E232" i="6"/>
  <c r="E231" i="6"/>
  <c r="E230" i="6"/>
  <c r="E229" i="6"/>
  <c r="E228" i="6"/>
  <c r="E227" i="6"/>
  <c r="B233" i="6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E172" i="6"/>
  <c r="E171" i="6"/>
  <c r="E170" i="6"/>
  <c r="E169" i="6"/>
  <c r="E168" i="6"/>
  <c r="E166" i="6"/>
  <c r="D163" i="6"/>
  <c r="C163" i="6"/>
  <c r="B163" i="6"/>
  <c r="E162" i="6"/>
  <c r="E161" i="6"/>
  <c r="E160" i="6"/>
  <c r="E159" i="6"/>
  <c r="E158" i="6"/>
  <c r="E157" i="6"/>
  <c r="D150" i="6"/>
  <c r="D143" i="6"/>
  <c r="C143" i="6"/>
  <c r="B143" i="6"/>
  <c r="E142" i="6"/>
  <c r="E141" i="6"/>
  <c r="E140" i="6"/>
  <c r="E139" i="6"/>
  <c r="E138" i="6"/>
  <c r="E137" i="6"/>
  <c r="E136" i="6"/>
  <c r="D133" i="6"/>
  <c r="C133" i="6"/>
  <c r="B133" i="6"/>
  <c r="E132" i="6"/>
  <c r="E131" i="6"/>
  <c r="E130" i="6"/>
  <c r="E129" i="6"/>
  <c r="E128" i="6"/>
  <c r="E127" i="6"/>
  <c r="D120" i="6"/>
  <c r="D113" i="6"/>
  <c r="C113" i="6"/>
  <c r="B113" i="6"/>
  <c r="E112" i="6"/>
  <c r="E111" i="6"/>
  <c r="E110" i="6"/>
  <c r="E109" i="6"/>
  <c r="E108" i="6"/>
  <c r="E107" i="6"/>
  <c r="E106" i="6"/>
  <c r="D103" i="6"/>
  <c r="C103" i="6"/>
  <c r="B103" i="6"/>
  <c r="E102" i="6"/>
  <c r="E101" i="6"/>
  <c r="E100" i="6"/>
  <c r="E99" i="6"/>
  <c r="E98" i="6"/>
  <c r="E97" i="6"/>
  <c r="D90" i="6"/>
  <c r="D83" i="6"/>
  <c r="C83" i="6"/>
  <c r="B83" i="6"/>
  <c r="E82" i="6"/>
  <c r="E81" i="6"/>
  <c r="E80" i="6"/>
  <c r="E79" i="6"/>
  <c r="E78" i="6"/>
  <c r="E77" i="6"/>
  <c r="E76" i="6"/>
  <c r="D73" i="6"/>
  <c r="C73" i="6"/>
  <c r="B73" i="6"/>
  <c r="E72" i="6"/>
  <c r="E71" i="6"/>
  <c r="E70" i="6"/>
  <c r="E69" i="6"/>
  <c r="E68" i="6"/>
  <c r="E67" i="6"/>
  <c r="D60" i="6"/>
  <c r="D53" i="6"/>
  <c r="C53" i="6"/>
  <c r="B53" i="6"/>
  <c r="E52" i="6"/>
  <c r="E51" i="6"/>
  <c r="E50" i="6"/>
  <c r="E49" i="6"/>
  <c r="E48" i="6"/>
  <c r="E47" i="6"/>
  <c r="E46" i="6"/>
  <c r="D43" i="6"/>
  <c r="C43" i="6"/>
  <c r="B43" i="6"/>
  <c r="E42" i="6"/>
  <c r="E41" i="6"/>
  <c r="E40" i="6"/>
  <c r="E39" i="6"/>
  <c r="E38" i="6"/>
  <c r="E37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B263" i="6" l="1"/>
  <c r="E23" i="6"/>
  <c r="E73" i="6"/>
  <c r="E83" i="6"/>
  <c r="E133" i="6"/>
  <c r="E143" i="6"/>
  <c r="E193" i="6"/>
  <c r="E13" i="6"/>
  <c r="E203" i="6"/>
  <c r="E53" i="6"/>
  <c r="E113" i="6"/>
  <c r="E226" i="6"/>
  <c r="E233" i="6" s="1"/>
  <c r="E283" i="6"/>
  <c r="E43" i="6"/>
  <c r="E103" i="6"/>
  <c r="E163" i="6"/>
  <c r="E223" i="6"/>
  <c r="E253" i="6"/>
  <c r="E288" i="6"/>
  <c r="E293" i="6" s="1"/>
  <c r="E256" i="6"/>
  <c r="E263" i="6" s="1"/>
  <c r="J40" i="8"/>
  <c r="N25" i="8"/>
  <c r="L22" i="8"/>
  <c r="K22" i="8"/>
  <c r="J22" i="8"/>
  <c r="I22" i="8"/>
  <c r="H22" i="8"/>
  <c r="G22" i="8"/>
  <c r="E22" i="8"/>
  <c r="N21" i="8"/>
  <c r="N15" i="8"/>
  <c r="N13" i="8"/>
  <c r="N12" i="8"/>
  <c r="I26" i="10"/>
  <c r="I27" i="10"/>
  <c r="I28" i="10"/>
  <c r="I30" i="10"/>
  <c r="I31" i="10"/>
  <c r="D31" i="10"/>
  <c r="G39" i="8" l="1"/>
  <c r="H39" i="8"/>
  <c r="L39" i="8"/>
  <c r="E39" i="8"/>
  <c r="I39" i="8"/>
  <c r="K39" i="8"/>
  <c r="J39" i="8"/>
  <c r="N38" i="8"/>
  <c r="G30" i="7"/>
  <c r="H30" i="7"/>
  <c r="I30" i="7"/>
  <c r="J30" i="7"/>
  <c r="K30" i="7"/>
  <c r="L30" i="7"/>
  <c r="M30" i="7"/>
  <c r="D69" i="2"/>
  <c r="G41" i="4"/>
  <c r="S25" i="5"/>
  <c r="S362" i="3"/>
  <c r="W362" i="3" s="1"/>
  <c r="S125" i="3"/>
  <c r="S360" i="3"/>
  <c r="W360" i="3" s="1"/>
  <c r="H361" i="3"/>
  <c r="I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S114" i="3"/>
  <c r="W114" i="3" s="1"/>
  <c r="S116" i="3"/>
  <c r="W116" i="3" s="1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S180" i="3"/>
  <c r="W180" i="3" s="1"/>
  <c r="S182" i="3"/>
  <c r="W182" i="3" s="1"/>
  <c r="H181" i="3"/>
  <c r="I181" i="3"/>
  <c r="J181" i="3"/>
  <c r="K181" i="3"/>
  <c r="L181" i="3"/>
  <c r="M181" i="3"/>
  <c r="N181" i="3"/>
  <c r="O181" i="3"/>
  <c r="P181" i="3"/>
  <c r="Q181" i="3"/>
  <c r="R181" i="3"/>
  <c r="G181" i="3"/>
  <c r="S361" i="3" l="1"/>
  <c r="W361" i="3" s="1"/>
  <c r="S115" i="3"/>
  <c r="W115" i="3" s="1"/>
  <c r="S181" i="3"/>
  <c r="W181" i="3" s="1"/>
  <c r="C35" i="2"/>
  <c r="C34" i="2"/>
  <c r="C41" i="2"/>
  <c r="I41" i="4"/>
  <c r="C116" i="2"/>
  <c r="C126" i="2"/>
  <c r="C100" i="2" l="1"/>
  <c r="K274" i="3" l="1"/>
  <c r="L274" i="3"/>
  <c r="M274" i="3"/>
  <c r="N274" i="3"/>
  <c r="O274" i="3"/>
  <c r="P274" i="3"/>
  <c r="Q274" i="3"/>
  <c r="R274" i="3"/>
  <c r="U298" i="3"/>
  <c r="V298" i="3"/>
  <c r="T298" i="3"/>
  <c r="S294" i="3"/>
  <c r="W294" i="3" s="1"/>
  <c r="S296" i="3"/>
  <c r="W296" i="3" s="1"/>
  <c r="S297" i="3"/>
  <c r="W297" i="3" s="1"/>
  <c r="S299" i="3"/>
  <c r="W299" i="3" s="1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S357" i="3"/>
  <c r="W357" i="3" s="1"/>
  <c r="S359" i="3"/>
  <c r="W359" i="3" s="1"/>
  <c r="H358" i="3"/>
  <c r="I358" i="3"/>
  <c r="J358" i="3"/>
  <c r="K358" i="3"/>
  <c r="L358" i="3"/>
  <c r="M358" i="3"/>
  <c r="N358" i="3"/>
  <c r="O358" i="3"/>
  <c r="P358" i="3"/>
  <c r="Q358" i="3"/>
  <c r="R358" i="3"/>
  <c r="G358" i="3"/>
  <c r="U295" i="3"/>
  <c r="V295" i="3"/>
  <c r="T295" i="3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S252" i="3"/>
  <c r="W252" i="3" s="1"/>
  <c r="S254" i="3"/>
  <c r="W254" i="3" s="1"/>
  <c r="H253" i="3"/>
  <c r="I253" i="3"/>
  <c r="J253" i="3"/>
  <c r="K253" i="3"/>
  <c r="L253" i="3"/>
  <c r="M253" i="3"/>
  <c r="N253" i="3"/>
  <c r="O253" i="3"/>
  <c r="Q253" i="3"/>
  <c r="R253" i="3"/>
  <c r="T253" i="3"/>
  <c r="U253" i="3"/>
  <c r="V253" i="3"/>
  <c r="G253" i="3"/>
  <c r="S137" i="3"/>
  <c r="W137" i="3" s="1"/>
  <c r="I112" i="3"/>
  <c r="L112" i="3"/>
  <c r="M112" i="3"/>
  <c r="N112" i="3"/>
  <c r="O112" i="3"/>
  <c r="P112" i="3"/>
  <c r="Q112" i="3"/>
  <c r="R112" i="3"/>
  <c r="J112" i="3"/>
  <c r="K112" i="3"/>
  <c r="H112" i="3"/>
  <c r="P120" i="7"/>
  <c r="Q120" i="7"/>
  <c r="R120" i="7"/>
  <c r="O120" i="7"/>
  <c r="N119" i="7"/>
  <c r="S119" i="7" s="1"/>
  <c r="N121" i="7"/>
  <c r="S121" i="7" s="1"/>
  <c r="G120" i="7"/>
  <c r="H120" i="7"/>
  <c r="I120" i="7"/>
  <c r="J120" i="7"/>
  <c r="K120" i="7"/>
  <c r="L120" i="7"/>
  <c r="M120" i="7"/>
  <c r="F120" i="7"/>
  <c r="P81" i="7"/>
  <c r="Q81" i="7"/>
  <c r="R81" i="7"/>
  <c r="O81" i="7"/>
  <c r="N80" i="7"/>
  <c r="S80" i="7" s="1"/>
  <c r="N82" i="7"/>
  <c r="S82" i="7" s="1"/>
  <c r="N83" i="7"/>
  <c r="G81" i="7"/>
  <c r="H81" i="7"/>
  <c r="I81" i="7"/>
  <c r="J81" i="7"/>
  <c r="K81" i="7"/>
  <c r="L81" i="7"/>
  <c r="M81" i="7"/>
  <c r="F81" i="7"/>
  <c r="N62" i="7"/>
  <c r="S62" i="7" s="1"/>
  <c r="N64" i="7"/>
  <c r="S64" i="7" s="1"/>
  <c r="G63" i="7"/>
  <c r="H63" i="7"/>
  <c r="I63" i="7"/>
  <c r="J63" i="7"/>
  <c r="K63" i="7"/>
  <c r="L63" i="7"/>
  <c r="M63" i="7"/>
  <c r="F63" i="7"/>
  <c r="F18" i="7"/>
  <c r="G9" i="7"/>
  <c r="H9" i="7"/>
  <c r="I9" i="7"/>
  <c r="J9" i="7"/>
  <c r="K9" i="7"/>
  <c r="L9" i="7"/>
  <c r="M9" i="7"/>
  <c r="F9" i="7"/>
  <c r="D20" i="2"/>
  <c r="K24" i="5"/>
  <c r="R343" i="3"/>
  <c r="I64" i="3"/>
  <c r="M64" i="3"/>
  <c r="N63" i="7" l="1"/>
  <c r="S63" i="7" s="1"/>
  <c r="N120" i="7"/>
  <c r="S120" i="7" s="1"/>
  <c r="N81" i="7"/>
  <c r="S81" i="7" s="1"/>
  <c r="S295" i="3"/>
  <c r="W295" i="3" s="1"/>
  <c r="S358" i="3"/>
  <c r="W358" i="3" s="1"/>
  <c r="S253" i="3"/>
  <c r="W253" i="3" s="1"/>
  <c r="S35" i="5"/>
  <c r="P322" i="3" l="1"/>
  <c r="M114" i="7" l="1"/>
  <c r="J21" i="7"/>
  <c r="I25" i="10" l="1"/>
  <c r="D68" i="2"/>
  <c r="E68" i="2"/>
  <c r="E133" i="2" l="1"/>
  <c r="E35" i="2"/>
  <c r="E34" i="2"/>
  <c r="E33" i="2"/>
  <c r="E32" i="2"/>
  <c r="E31" i="2"/>
  <c r="E30" i="2" l="1"/>
  <c r="H45" i="7"/>
  <c r="C11" i="15" s="1"/>
  <c r="D11" i="15" s="1"/>
  <c r="E11" i="15" s="1"/>
  <c r="R123" i="7"/>
  <c r="G64" i="3" l="1"/>
  <c r="G86" i="4" l="1"/>
  <c r="H86" i="4"/>
  <c r="I86" i="4"/>
  <c r="J86" i="4"/>
  <c r="K86" i="4"/>
  <c r="L86" i="4"/>
  <c r="M86" i="4"/>
  <c r="O86" i="4"/>
  <c r="P86" i="4"/>
  <c r="Q86" i="4"/>
  <c r="R86" i="4"/>
  <c r="G84" i="4"/>
  <c r="C19" i="2" s="1"/>
  <c r="H84" i="4"/>
  <c r="I84" i="4"/>
  <c r="J84" i="4"/>
  <c r="K84" i="4"/>
  <c r="L84" i="4"/>
  <c r="M84" i="4"/>
  <c r="O84" i="4"/>
  <c r="P84" i="4"/>
  <c r="Q84" i="4"/>
  <c r="R84" i="4"/>
  <c r="F86" i="4"/>
  <c r="F84" i="4"/>
  <c r="N18" i="4"/>
  <c r="S18" i="4" s="1"/>
  <c r="N20" i="4"/>
  <c r="S20" i="4" s="1"/>
  <c r="N21" i="4"/>
  <c r="S21" i="4" s="1"/>
  <c r="G19" i="4"/>
  <c r="H19" i="4"/>
  <c r="I19" i="4"/>
  <c r="J19" i="4"/>
  <c r="K19" i="4"/>
  <c r="L19" i="4"/>
  <c r="M19" i="4"/>
  <c r="O19" i="4"/>
  <c r="P19" i="4"/>
  <c r="Q19" i="4"/>
  <c r="R19" i="4"/>
  <c r="F19" i="4"/>
  <c r="S16" i="5"/>
  <c r="N46" i="4"/>
  <c r="S46" i="4" s="1"/>
  <c r="N48" i="4"/>
  <c r="S48" i="4" s="1"/>
  <c r="G47" i="4"/>
  <c r="H47" i="4"/>
  <c r="I47" i="4"/>
  <c r="J47" i="4"/>
  <c r="K47" i="4"/>
  <c r="L47" i="4"/>
  <c r="M47" i="4"/>
  <c r="O47" i="4"/>
  <c r="P47" i="4"/>
  <c r="Q47" i="4"/>
  <c r="R47" i="4"/>
  <c r="F47" i="4"/>
  <c r="N19" i="4" l="1"/>
  <c r="S19" i="4" s="1"/>
  <c r="N47" i="4"/>
  <c r="S47" i="4" s="1"/>
  <c r="S354" i="3" l="1"/>
  <c r="W354" i="3" s="1"/>
  <c r="S356" i="3"/>
  <c r="W356" i="3" s="1"/>
  <c r="H355" i="3"/>
  <c r="I355" i="3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l="1"/>
  <c r="W355" i="3" s="1"/>
  <c r="O160" i="3" l="1"/>
  <c r="P160" i="3"/>
  <c r="Q160" i="3"/>
  <c r="R160" i="3"/>
  <c r="L97" i="4" l="1"/>
  <c r="F103" i="4"/>
  <c r="H103" i="4" l="1"/>
  <c r="J101" i="4"/>
  <c r="G103" i="4"/>
  <c r="I103" i="4"/>
  <c r="J91" i="4"/>
  <c r="J92" i="4"/>
  <c r="J93" i="4"/>
  <c r="J94" i="4"/>
  <c r="J95" i="4"/>
  <c r="J96" i="4"/>
  <c r="J97" i="4"/>
  <c r="J98" i="4"/>
  <c r="J99" i="4"/>
  <c r="J100" i="4"/>
  <c r="J103" i="4" l="1"/>
  <c r="J105" i="4" s="1"/>
  <c r="G214" i="3"/>
  <c r="I106" i="3" l="1"/>
  <c r="N56" i="4"/>
  <c r="N57" i="4"/>
  <c r="N59" i="4"/>
  <c r="N60" i="4"/>
  <c r="N62" i="4"/>
  <c r="N63" i="4"/>
  <c r="N65" i="4"/>
  <c r="N66" i="4"/>
  <c r="N68" i="4"/>
  <c r="N69" i="4"/>
  <c r="N71" i="4"/>
  <c r="N72" i="4"/>
  <c r="N74" i="4"/>
  <c r="N75" i="4"/>
  <c r="N77" i="4"/>
  <c r="N78" i="4"/>
  <c r="N80" i="4"/>
  <c r="N81" i="4"/>
  <c r="N83" i="4"/>
  <c r="N54" i="4"/>
  <c r="S351" i="3"/>
  <c r="W351" i="3" s="1"/>
  <c r="S353" i="3"/>
  <c r="W353" i="3" s="1"/>
  <c r="E126" i="2"/>
  <c r="J11" i="10" s="1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S352" i="3" l="1"/>
  <c r="W352" i="3" s="1"/>
  <c r="R301" i="3"/>
  <c r="H64" i="3"/>
  <c r="E12" i="2" l="1"/>
  <c r="N325" i="3"/>
  <c r="E50" i="2"/>
  <c r="E47" i="2" s="1"/>
  <c r="E16" i="10" s="1"/>
  <c r="D39" i="2"/>
  <c r="D42" i="2"/>
  <c r="D43" i="2"/>
  <c r="E44" i="2"/>
  <c r="D44" i="2" s="1"/>
  <c r="S314" i="3"/>
  <c r="W314" i="3" s="1"/>
  <c r="C110" i="2"/>
  <c r="C127" i="2"/>
  <c r="C125" i="2" s="1"/>
  <c r="S345" i="3"/>
  <c r="W345" i="3" s="1"/>
  <c r="S347" i="3"/>
  <c r="W347" i="3" s="1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E110" i="2"/>
  <c r="E114" i="2"/>
  <c r="J16" i="10" s="1"/>
  <c r="D116" i="2"/>
  <c r="E127" i="2"/>
  <c r="J18" i="10" s="1"/>
  <c r="L325" i="3"/>
  <c r="H117" i="7"/>
  <c r="I117" i="7"/>
  <c r="J117" i="7"/>
  <c r="K117" i="7"/>
  <c r="L117" i="7"/>
  <c r="M117" i="7"/>
  <c r="H123" i="7"/>
  <c r="I123" i="7"/>
  <c r="J123" i="7"/>
  <c r="K123" i="7"/>
  <c r="L123" i="7"/>
  <c r="C10" i="15" s="1"/>
  <c r="D10" i="15" s="1"/>
  <c r="E10" i="15" s="1"/>
  <c r="M123" i="7"/>
  <c r="O123" i="7"/>
  <c r="P123" i="7"/>
  <c r="Q123" i="7"/>
  <c r="F123" i="7"/>
  <c r="F117" i="7"/>
  <c r="N122" i="7"/>
  <c r="S122" i="7" s="1"/>
  <c r="N124" i="7"/>
  <c r="D101" i="2"/>
  <c r="E15" i="2"/>
  <c r="D15" i="2" s="1"/>
  <c r="F382" i="3"/>
  <c r="F384" i="3" s="1"/>
  <c r="E382" i="3"/>
  <c r="D382" i="3"/>
  <c r="C138" i="2"/>
  <c r="J32" i="10"/>
  <c r="R331" i="3"/>
  <c r="S326" i="3"/>
  <c r="W326" i="3" s="1"/>
  <c r="S327" i="3"/>
  <c r="W327" i="3" s="1"/>
  <c r="S329" i="3"/>
  <c r="W329" i="3" s="1"/>
  <c r="S330" i="3"/>
  <c r="W330" i="3" s="1"/>
  <c r="S332" i="3"/>
  <c r="W332" i="3" s="1"/>
  <c r="S333" i="3"/>
  <c r="W333" i="3" s="1"/>
  <c r="S335" i="3"/>
  <c r="W335" i="3" s="1"/>
  <c r="S336" i="3"/>
  <c r="S338" i="3"/>
  <c r="W338" i="3" s="1"/>
  <c r="S339" i="3"/>
  <c r="W339" i="3" s="1"/>
  <c r="S341" i="3"/>
  <c r="S342" i="3"/>
  <c r="W342" i="3" s="1"/>
  <c r="S344" i="3"/>
  <c r="W344" i="3" s="1"/>
  <c r="S348" i="3"/>
  <c r="W348" i="3" s="1"/>
  <c r="S350" i="3"/>
  <c r="W350" i="3" s="1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N116" i="7"/>
  <c r="S116" i="7" s="1"/>
  <c r="N118" i="7"/>
  <c r="S118" i="7" s="1"/>
  <c r="N112" i="7"/>
  <c r="S112" i="7" s="1"/>
  <c r="N113" i="7"/>
  <c r="S113" i="7" s="1"/>
  <c r="N115" i="7"/>
  <c r="S115" i="7" s="1"/>
  <c r="G114" i="7"/>
  <c r="H114" i="7"/>
  <c r="I114" i="7"/>
  <c r="J114" i="7"/>
  <c r="K114" i="7"/>
  <c r="L114" i="7"/>
  <c r="O114" i="7"/>
  <c r="P114" i="7"/>
  <c r="Q114" i="7"/>
  <c r="R114" i="7"/>
  <c r="F114" i="7"/>
  <c r="S324" i="3"/>
  <c r="W324" i="3" s="1"/>
  <c r="C79" i="2"/>
  <c r="C76" i="2" s="1"/>
  <c r="L223" i="3"/>
  <c r="G128" i="2"/>
  <c r="H128" i="2" s="1"/>
  <c r="H98" i="2"/>
  <c r="H99" i="2"/>
  <c r="H110" i="2"/>
  <c r="H114" i="2"/>
  <c r="H127" i="2"/>
  <c r="S161" i="3"/>
  <c r="W161" i="3" s="1"/>
  <c r="S318" i="3"/>
  <c r="W318" i="3" s="1"/>
  <c r="G319" i="3"/>
  <c r="H319" i="3"/>
  <c r="I319" i="3"/>
  <c r="J319" i="3"/>
  <c r="K319" i="3"/>
  <c r="L319" i="3"/>
  <c r="M319" i="3"/>
  <c r="N319" i="3"/>
  <c r="O319" i="3"/>
  <c r="P319" i="3"/>
  <c r="Q319" i="3"/>
  <c r="R319" i="3"/>
  <c r="T319" i="3"/>
  <c r="U319" i="3"/>
  <c r="V319" i="3"/>
  <c r="S320" i="3"/>
  <c r="W320" i="3" s="1"/>
  <c r="S321" i="3"/>
  <c r="W321" i="3" s="1"/>
  <c r="G322" i="3"/>
  <c r="H322" i="3"/>
  <c r="I322" i="3"/>
  <c r="J322" i="3"/>
  <c r="K322" i="3"/>
  <c r="L322" i="3"/>
  <c r="M322" i="3"/>
  <c r="N322" i="3"/>
  <c r="O322" i="3"/>
  <c r="Q322" i="3"/>
  <c r="R322" i="3"/>
  <c r="T322" i="3"/>
  <c r="U322" i="3"/>
  <c r="V322" i="3"/>
  <c r="S323" i="3"/>
  <c r="W323" i="3" s="1"/>
  <c r="M313" i="3"/>
  <c r="E11" i="2"/>
  <c r="E10" i="2"/>
  <c r="E9" i="2"/>
  <c r="E8" i="2"/>
  <c r="I160" i="3"/>
  <c r="U130" i="3"/>
  <c r="V130" i="3"/>
  <c r="T130" i="3"/>
  <c r="H130" i="3"/>
  <c r="J130" i="3"/>
  <c r="K130" i="3"/>
  <c r="L130" i="3"/>
  <c r="M130" i="3"/>
  <c r="N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S306" i="3"/>
  <c r="W306" i="3" s="1"/>
  <c r="S308" i="3"/>
  <c r="W308" i="3" s="1"/>
  <c r="S309" i="3"/>
  <c r="W309" i="3" s="1"/>
  <c r="S311" i="3"/>
  <c r="W311" i="3" s="1"/>
  <c r="S312" i="3"/>
  <c r="W312" i="3" s="1"/>
  <c r="S315" i="3"/>
  <c r="W315" i="3" s="1"/>
  <c r="S317" i="3"/>
  <c r="W317" i="3" s="1"/>
  <c r="V307" i="3"/>
  <c r="U307" i="3"/>
  <c r="T307" i="3"/>
  <c r="H307" i="3"/>
  <c r="I307" i="3"/>
  <c r="J307" i="3"/>
  <c r="K307" i="3"/>
  <c r="N307" i="3"/>
  <c r="O307" i="3"/>
  <c r="P307" i="3"/>
  <c r="Q307" i="3"/>
  <c r="R307" i="3"/>
  <c r="G307" i="3"/>
  <c r="G316" i="3"/>
  <c r="G313" i="3"/>
  <c r="G310" i="3"/>
  <c r="S11" i="3"/>
  <c r="S12" i="3"/>
  <c r="S14" i="3"/>
  <c r="W14" i="3" s="1"/>
  <c r="S15" i="3"/>
  <c r="W15" i="3" s="1"/>
  <c r="S17" i="3"/>
  <c r="W17" i="3" s="1"/>
  <c r="S18" i="3"/>
  <c r="W18" i="3" s="1"/>
  <c r="S20" i="3"/>
  <c r="W20" i="3" s="1"/>
  <c r="S21" i="3"/>
  <c r="W21" i="3" s="1"/>
  <c r="S23" i="3"/>
  <c r="W23" i="3" s="1"/>
  <c r="S24" i="3"/>
  <c r="W24" i="3" s="1"/>
  <c r="S26" i="3"/>
  <c r="W26" i="3" s="1"/>
  <c r="S27" i="3"/>
  <c r="S29" i="3"/>
  <c r="W29" i="3" s="1"/>
  <c r="S30" i="3"/>
  <c r="W30" i="3" s="1"/>
  <c r="S32" i="3"/>
  <c r="S33" i="3"/>
  <c r="W33" i="3" s="1"/>
  <c r="S35" i="3"/>
  <c r="W35" i="3" s="1"/>
  <c r="S36" i="3"/>
  <c r="W36" i="3" s="1"/>
  <c r="S38" i="3"/>
  <c r="W38" i="3" s="1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W50" i="3" s="1"/>
  <c r="S51" i="3"/>
  <c r="W51" i="3" s="1"/>
  <c r="S53" i="3"/>
  <c r="W53" i="3" s="1"/>
  <c r="S54" i="3"/>
  <c r="W54" i="3" s="1"/>
  <c r="S56" i="3"/>
  <c r="W56" i="3" s="1"/>
  <c r="S57" i="3"/>
  <c r="W57" i="3" s="1"/>
  <c r="S59" i="3"/>
  <c r="W59" i="3" s="1"/>
  <c r="S60" i="3"/>
  <c r="W60" i="3" s="1"/>
  <c r="S62" i="3"/>
  <c r="W62" i="3" s="1"/>
  <c r="S63" i="3"/>
  <c r="W63" i="3" s="1"/>
  <c r="S65" i="3"/>
  <c r="W65" i="3" s="1"/>
  <c r="S66" i="3"/>
  <c r="W66" i="3" s="1"/>
  <c r="S68" i="3"/>
  <c r="W68" i="3" s="1"/>
  <c r="S69" i="3"/>
  <c r="W69" i="3" s="1"/>
  <c r="S71" i="3"/>
  <c r="W71" i="3" s="1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W86" i="3" s="1"/>
  <c r="S87" i="3"/>
  <c r="W87" i="3" s="1"/>
  <c r="S89" i="3"/>
  <c r="W89" i="3" s="1"/>
  <c r="S90" i="3"/>
  <c r="W90" i="3" s="1"/>
  <c r="S92" i="3"/>
  <c r="W92" i="3" s="1"/>
  <c r="S93" i="3"/>
  <c r="W93" i="3" s="1"/>
  <c r="S95" i="3"/>
  <c r="W95" i="3" s="1"/>
  <c r="S96" i="3"/>
  <c r="W96" i="3" s="1"/>
  <c r="S98" i="3"/>
  <c r="W98" i="3" s="1"/>
  <c r="S99" i="3"/>
  <c r="W99" i="3" s="1"/>
  <c r="S101" i="3"/>
  <c r="W101" i="3" s="1"/>
  <c r="S102" i="3"/>
  <c r="W102" i="3" s="1"/>
  <c r="S104" i="3"/>
  <c r="W104" i="3" s="1"/>
  <c r="S105" i="3"/>
  <c r="W105" i="3" s="1"/>
  <c r="S107" i="3"/>
  <c r="W107" i="3" s="1"/>
  <c r="S108" i="3"/>
  <c r="W108" i="3" s="1"/>
  <c r="S110" i="3"/>
  <c r="W110" i="3" s="1"/>
  <c r="S111" i="3"/>
  <c r="W111" i="3" s="1"/>
  <c r="S113" i="3"/>
  <c r="W113" i="3" s="1"/>
  <c r="S117" i="3"/>
  <c r="W117" i="3" s="1"/>
  <c r="S119" i="3"/>
  <c r="W119" i="3" s="1"/>
  <c r="S120" i="3"/>
  <c r="W120" i="3" s="1"/>
  <c r="S122" i="3"/>
  <c r="W122" i="3" s="1"/>
  <c r="S123" i="3"/>
  <c r="W123" i="3" s="1"/>
  <c r="W125" i="3"/>
  <c r="S126" i="3"/>
  <c r="W126" i="3" s="1"/>
  <c r="S128" i="3"/>
  <c r="W128" i="3" s="1"/>
  <c r="S129" i="3"/>
  <c r="W129" i="3" s="1"/>
  <c r="S131" i="3"/>
  <c r="W131" i="3" s="1"/>
  <c r="S132" i="3"/>
  <c r="W132" i="3" s="1"/>
  <c r="S134" i="3"/>
  <c r="W134" i="3" s="1"/>
  <c r="S138" i="3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W153" i="3" s="1"/>
  <c r="S155" i="3"/>
  <c r="W155" i="3" s="1"/>
  <c r="S156" i="3"/>
  <c r="W156" i="3" s="1"/>
  <c r="S158" i="3"/>
  <c r="W158" i="3" s="1"/>
  <c r="S159" i="3"/>
  <c r="W159" i="3" s="1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S171" i="3"/>
  <c r="W171" i="3" s="1"/>
  <c r="S173" i="3"/>
  <c r="W173" i="3" s="1"/>
  <c r="S174" i="3"/>
  <c r="W174" i="3" s="1"/>
  <c r="S176" i="3"/>
  <c r="W176" i="3" s="1"/>
  <c r="S177" i="3"/>
  <c r="W177" i="3" s="1"/>
  <c r="S179" i="3"/>
  <c r="W179" i="3" s="1"/>
  <c r="S183" i="3"/>
  <c r="W183" i="3" s="1"/>
  <c r="S185" i="3"/>
  <c r="W185" i="3" s="1"/>
  <c r="S186" i="3"/>
  <c r="W186" i="3" s="1"/>
  <c r="S188" i="3"/>
  <c r="W188" i="3" s="1"/>
  <c r="S189" i="3"/>
  <c r="W189" i="3" s="1"/>
  <c r="S191" i="3"/>
  <c r="W191" i="3" s="1"/>
  <c r="S192" i="3"/>
  <c r="W192" i="3" s="1"/>
  <c r="S194" i="3"/>
  <c r="W194" i="3" s="1"/>
  <c r="S195" i="3"/>
  <c r="W195" i="3" s="1"/>
  <c r="S197" i="3"/>
  <c r="W197" i="3" s="1"/>
  <c r="S198" i="3"/>
  <c r="W198" i="3" s="1"/>
  <c r="S200" i="3"/>
  <c r="W200" i="3" s="1"/>
  <c r="S201" i="3"/>
  <c r="W201" i="3" s="1"/>
  <c r="S203" i="3"/>
  <c r="W203" i="3" s="1"/>
  <c r="S204" i="3"/>
  <c r="W204" i="3" s="1"/>
  <c r="S206" i="3"/>
  <c r="W206" i="3" s="1"/>
  <c r="S207" i="3"/>
  <c r="W207" i="3" s="1"/>
  <c r="S209" i="3"/>
  <c r="W209" i="3" s="1"/>
  <c r="S210" i="3"/>
  <c r="W210" i="3" s="1"/>
  <c r="S212" i="3"/>
  <c r="W212" i="3" s="1"/>
  <c r="S213" i="3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W224" i="3" s="1"/>
  <c r="S225" i="3"/>
  <c r="W225" i="3" s="1"/>
  <c r="S227" i="3"/>
  <c r="W227" i="3" s="1"/>
  <c r="S228" i="3"/>
  <c r="W228" i="3" s="1"/>
  <c r="S230" i="3"/>
  <c r="W230" i="3" s="1"/>
  <c r="S231" i="3"/>
  <c r="W231" i="3" s="1"/>
  <c r="S233" i="3"/>
  <c r="W233" i="3" s="1"/>
  <c r="S234" i="3"/>
  <c r="W234" i="3" s="1"/>
  <c r="S236" i="3"/>
  <c r="W236" i="3" s="1"/>
  <c r="S237" i="3"/>
  <c r="W237" i="3" s="1"/>
  <c r="S239" i="3"/>
  <c r="W239" i="3" s="1"/>
  <c r="S240" i="3"/>
  <c r="W240" i="3" s="1"/>
  <c r="S242" i="3"/>
  <c r="W242" i="3" s="1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5" i="3"/>
  <c r="W255" i="3" s="1"/>
  <c r="S257" i="3"/>
  <c r="W257" i="3" s="1"/>
  <c r="S258" i="3"/>
  <c r="W258" i="3" s="1"/>
  <c r="S260" i="3"/>
  <c r="W260" i="3" s="1"/>
  <c r="S261" i="3"/>
  <c r="W261" i="3" s="1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W270" i="3" s="1"/>
  <c r="S272" i="3"/>
  <c r="W272" i="3" s="1"/>
  <c r="S273" i="3"/>
  <c r="W273" i="3" s="1"/>
  <c r="S275" i="3"/>
  <c r="W275" i="3" s="1"/>
  <c r="S276" i="3"/>
  <c r="W276" i="3" s="1"/>
  <c r="S278" i="3"/>
  <c r="W278" i="3" s="1"/>
  <c r="S279" i="3"/>
  <c r="W279" i="3" s="1"/>
  <c r="S281" i="3"/>
  <c r="W281" i="3" s="1"/>
  <c r="S282" i="3"/>
  <c r="W282" i="3" s="1"/>
  <c r="S284" i="3"/>
  <c r="W284" i="3" s="1"/>
  <c r="S300" i="3"/>
  <c r="W300" i="3" s="1"/>
  <c r="S302" i="3"/>
  <c r="S303" i="3"/>
  <c r="W303" i="3" s="1"/>
  <c r="S305" i="3"/>
  <c r="W305" i="3" s="1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R265" i="3"/>
  <c r="D41" i="2"/>
  <c r="C32" i="2"/>
  <c r="D32" i="2" s="1"/>
  <c r="C31" i="2"/>
  <c r="D31" i="2" s="1"/>
  <c r="P66" i="7"/>
  <c r="Q66" i="7"/>
  <c r="R66" i="7"/>
  <c r="O66" i="7"/>
  <c r="N65" i="7"/>
  <c r="S65" i="7" s="1"/>
  <c r="N67" i="7"/>
  <c r="S67" i="7" s="1"/>
  <c r="G66" i="7"/>
  <c r="H66" i="7"/>
  <c r="I66" i="7"/>
  <c r="J66" i="7"/>
  <c r="K66" i="7"/>
  <c r="L66" i="7"/>
  <c r="M66" i="7"/>
  <c r="F66" i="7"/>
  <c r="F15" i="7"/>
  <c r="R111" i="7"/>
  <c r="Q111" i="7"/>
  <c r="P111" i="7"/>
  <c r="O111" i="7"/>
  <c r="R108" i="7"/>
  <c r="Q108" i="7"/>
  <c r="P108" i="7"/>
  <c r="O108" i="7"/>
  <c r="R105" i="7"/>
  <c r="Q105" i="7"/>
  <c r="P105" i="7"/>
  <c r="O105" i="7"/>
  <c r="R102" i="7"/>
  <c r="Q102" i="7"/>
  <c r="P102" i="7"/>
  <c r="O102" i="7"/>
  <c r="R99" i="7"/>
  <c r="Q99" i="7"/>
  <c r="P99" i="7"/>
  <c r="O99" i="7"/>
  <c r="R93" i="7"/>
  <c r="Q93" i="7"/>
  <c r="P93" i="7"/>
  <c r="O93" i="7"/>
  <c r="R90" i="7"/>
  <c r="Q90" i="7"/>
  <c r="P90" i="7"/>
  <c r="O90" i="7"/>
  <c r="R87" i="7"/>
  <c r="Q87" i="7"/>
  <c r="P87" i="7"/>
  <c r="O87" i="7"/>
  <c r="R84" i="7"/>
  <c r="Q84" i="7"/>
  <c r="P84" i="7"/>
  <c r="O84" i="7"/>
  <c r="R78" i="7"/>
  <c r="Q78" i="7"/>
  <c r="P78" i="7"/>
  <c r="O78" i="7"/>
  <c r="R75" i="7"/>
  <c r="Q75" i="7"/>
  <c r="P75" i="7"/>
  <c r="O75" i="7"/>
  <c r="R72" i="7"/>
  <c r="Q72" i="7"/>
  <c r="P72" i="7"/>
  <c r="O72" i="7"/>
  <c r="R69" i="7"/>
  <c r="Q69" i="7"/>
  <c r="P69" i="7"/>
  <c r="O69" i="7"/>
  <c r="R60" i="7"/>
  <c r="Q60" i="7"/>
  <c r="P60" i="7"/>
  <c r="O60" i="7"/>
  <c r="R57" i="7"/>
  <c r="Q57" i="7"/>
  <c r="P57" i="7"/>
  <c r="O57" i="7"/>
  <c r="R54" i="7"/>
  <c r="Q54" i="7"/>
  <c r="P54" i="7"/>
  <c r="O54" i="7"/>
  <c r="R51" i="7"/>
  <c r="Q51" i="7"/>
  <c r="P51" i="7"/>
  <c r="O51" i="7"/>
  <c r="R48" i="7"/>
  <c r="Q48" i="7"/>
  <c r="P48" i="7"/>
  <c r="O48" i="7"/>
  <c r="R45" i="7"/>
  <c r="Q45" i="7"/>
  <c r="P45" i="7"/>
  <c r="O45" i="7"/>
  <c r="R42" i="7"/>
  <c r="Q42" i="7"/>
  <c r="P42" i="7"/>
  <c r="O42" i="7"/>
  <c r="R39" i="7"/>
  <c r="Q39" i="7"/>
  <c r="P39" i="7"/>
  <c r="O39" i="7"/>
  <c r="R36" i="7"/>
  <c r="Q36" i="7"/>
  <c r="P36" i="7"/>
  <c r="O36" i="7"/>
  <c r="R33" i="7"/>
  <c r="Q33" i="7"/>
  <c r="P33" i="7"/>
  <c r="O33" i="7"/>
  <c r="R30" i="7"/>
  <c r="Q30" i="7"/>
  <c r="P30" i="7"/>
  <c r="O30" i="7"/>
  <c r="R27" i="7"/>
  <c r="Q27" i="7"/>
  <c r="P27" i="7"/>
  <c r="O27" i="7"/>
  <c r="R24" i="7"/>
  <c r="Q24" i="7"/>
  <c r="P24" i="7"/>
  <c r="O24" i="7"/>
  <c r="R21" i="7"/>
  <c r="Q21" i="7"/>
  <c r="P21" i="7"/>
  <c r="O21" i="7"/>
  <c r="R18" i="7"/>
  <c r="Q18" i="7"/>
  <c r="P18" i="7"/>
  <c r="O18" i="7"/>
  <c r="R15" i="7"/>
  <c r="Q15" i="7"/>
  <c r="P15" i="7"/>
  <c r="O15" i="7"/>
  <c r="R12" i="7"/>
  <c r="Q12" i="7"/>
  <c r="P12" i="7"/>
  <c r="O12" i="7"/>
  <c r="M111" i="7"/>
  <c r="L111" i="7"/>
  <c r="K111" i="7"/>
  <c r="J111" i="7"/>
  <c r="I111" i="7"/>
  <c r="H111" i="7"/>
  <c r="G111" i="7"/>
  <c r="F111" i="7"/>
  <c r="M108" i="7"/>
  <c r="L108" i="7"/>
  <c r="K108" i="7"/>
  <c r="J108" i="7"/>
  <c r="I108" i="7"/>
  <c r="H108" i="7"/>
  <c r="G108" i="7"/>
  <c r="F108" i="7"/>
  <c r="M105" i="7"/>
  <c r="L105" i="7"/>
  <c r="K105" i="7"/>
  <c r="J105" i="7"/>
  <c r="I105" i="7"/>
  <c r="H105" i="7"/>
  <c r="G105" i="7"/>
  <c r="F105" i="7"/>
  <c r="M102" i="7"/>
  <c r="L102" i="7"/>
  <c r="K102" i="7"/>
  <c r="J102" i="7"/>
  <c r="I102" i="7"/>
  <c r="D46" i="2" s="1"/>
  <c r="H102" i="7"/>
  <c r="G102" i="7"/>
  <c r="F102" i="7"/>
  <c r="G99" i="7"/>
  <c r="H99" i="7"/>
  <c r="I99" i="7"/>
  <c r="J99" i="7"/>
  <c r="K99" i="7"/>
  <c r="L99" i="7"/>
  <c r="M99" i="7"/>
  <c r="F99" i="7"/>
  <c r="M93" i="7"/>
  <c r="L93" i="7"/>
  <c r="K93" i="7"/>
  <c r="J93" i="7"/>
  <c r="I93" i="7"/>
  <c r="H93" i="7"/>
  <c r="G93" i="7"/>
  <c r="F93" i="7"/>
  <c r="M90" i="7"/>
  <c r="L90" i="7"/>
  <c r="K90" i="7"/>
  <c r="J90" i="7"/>
  <c r="I90" i="7"/>
  <c r="H90" i="7"/>
  <c r="G90" i="7"/>
  <c r="F90" i="7"/>
  <c r="M87" i="7"/>
  <c r="J87" i="7"/>
  <c r="I87" i="7"/>
  <c r="H87" i="7"/>
  <c r="G87" i="7"/>
  <c r="F87" i="7"/>
  <c r="G84" i="7"/>
  <c r="H84" i="7"/>
  <c r="I84" i="7"/>
  <c r="J84" i="7"/>
  <c r="K84" i="7"/>
  <c r="L84" i="7"/>
  <c r="M84" i="7"/>
  <c r="F84" i="7"/>
  <c r="G78" i="7"/>
  <c r="H78" i="7"/>
  <c r="I78" i="7"/>
  <c r="J78" i="7"/>
  <c r="K78" i="7"/>
  <c r="L78" i="7"/>
  <c r="M78" i="7"/>
  <c r="F78" i="7"/>
  <c r="G75" i="7"/>
  <c r="H75" i="7"/>
  <c r="I75" i="7"/>
  <c r="J75" i="7"/>
  <c r="K75" i="7"/>
  <c r="L75" i="7"/>
  <c r="M75" i="7"/>
  <c r="F75" i="7"/>
  <c r="G72" i="7"/>
  <c r="H72" i="7"/>
  <c r="I72" i="7"/>
  <c r="J72" i="7"/>
  <c r="K72" i="7"/>
  <c r="L72" i="7"/>
  <c r="M72" i="7"/>
  <c r="F72" i="7"/>
  <c r="G69" i="7"/>
  <c r="H69" i="7"/>
  <c r="I69" i="7"/>
  <c r="J69" i="7"/>
  <c r="K69" i="7"/>
  <c r="L69" i="7"/>
  <c r="M69" i="7"/>
  <c r="F69" i="7"/>
  <c r="G60" i="7"/>
  <c r="H60" i="7"/>
  <c r="I60" i="7"/>
  <c r="J60" i="7"/>
  <c r="K60" i="7"/>
  <c r="L60" i="7"/>
  <c r="M60" i="7"/>
  <c r="F60" i="7"/>
  <c r="G57" i="7"/>
  <c r="H57" i="7"/>
  <c r="I57" i="7"/>
  <c r="J57" i="7"/>
  <c r="K57" i="7"/>
  <c r="L57" i="7"/>
  <c r="M57" i="7"/>
  <c r="F57" i="7"/>
  <c r="G54" i="7"/>
  <c r="H54" i="7"/>
  <c r="I54" i="7"/>
  <c r="J54" i="7"/>
  <c r="K54" i="7"/>
  <c r="L54" i="7"/>
  <c r="M54" i="7"/>
  <c r="F54" i="7"/>
  <c r="G51" i="7"/>
  <c r="H51" i="7"/>
  <c r="I51" i="7"/>
  <c r="J51" i="7"/>
  <c r="K51" i="7"/>
  <c r="L51" i="7"/>
  <c r="M51" i="7"/>
  <c r="F51" i="7"/>
  <c r="G48" i="7"/>
  <c r="H48" i="7"/>
  <c r="I48" i="7"/>
  <c r="J48" i="7"/>
  <c r="K48" i="7"/>
  <c r="L48" i="7"/>
  <c r="M48" i="7"/>
  <c r="F48" i="7"/>
  <c r="G45" i="7"/>
  <c r="I45" i="7"/>
  <c r="J45" i="7"/>
  <c r="K45" i="7"/>
  <c r="L45" i="7"/>
  <c r="M45" i="7"/>
  <c r="F45" i="7"/>
  <c r="G42" i="7"/>
  <c r="H42" i="7"/>
  <c r="I42" i="7"/>
  <c r="J42" i="7"/>
  <c r="K42" i="7"/>
  <c r="L42" i="7"/>
  <c r="M42" i="7"/>
  <c r="F42" i="7"/>
  <c r="G39" i="7"/>
  <c r="H39" i="7"/>
  <c r="I39" i="7"/>
  <c r="J39" i="7"/>
  <c r="K39" i="7"/>
  <c r="L39" i="7"/>
  <c r="M39" i="7"/>
  <c r="F39" i="7"/>
  <c r="G36" i="7"/>
  <c r="H36" i="7"/>
  <c r="I36" i="7"/>
  <c r="J36" i="7"/>
  <c r="K36" i="7"/>
  <c r="L36" i="7"/>
  <c r="M36" i="7"/>
  <c r="F36" i="7"/>
  <c r="G33" i="7"/>
  <c r="H33" i="7"/>
  <c r="I33" i="7"/>
  <c r="J33" i="7"/>
  <c r="K33" i="7"/>
  <c r="L33" i="7"/>
  <c r="M33" i="7"/>
  <c r="F33" i="7"/>
  <c r="F30" i="7"/>
  <c r="G27" i="7"/>
  <c r="H27" i="7"/>
  <c r="I27" i="7"/>
  <c r="J27" i="7"/>
  <c r="K27" i="7"/>
  <c r="L27" i="7"/>
  <c r="M27" i="7"/>
  <c r="F27" i="7"/>
  <c r="G24" i="7"/>
  <c r="H24" i="7"/>
  <c r="I24" i="7"/>
  <c r="J24" i="7"/>
  <c r="K24" i="7"/>
  <c r="L24" i="7"/>
  <c r="M24" i="7"/>
  <c r="F24" i="7"/>
  <c r="G21" i="7"/>
  <c r="H21" i="7"/>
  <c r="I21" i="7"/>
  <c r="K21" i="7"/>
  <c r="L21" i="7"/>
  <c r="M21" i="7"/>
  <c r="F21" i="7"/>
  <c r="G18" i="7"/>
  <c r="H18" i="7"/>
  <c r="I18" i="7"/>
  <c r="J18" i="7"/>
  <c r="K18" i="7"/>
  <c r="L18" i="7"/>
  <c r="M18" i="7"/>
  <c r="G15" i="7"/>
  <c r="H15" i="7"/>
  <c r="I15" i="7"/>
  <c r="J15" i="7"/>
  <c r="K15" i="7"/>
  <c r="L15" i="7"/>
  <c r="M15" i="7"/>
  <c r="G12" i="7"/>
  <c r="H12" i="7"/>
  <c r="I12" i="7"/>
  <c r="J12" i="7"/>
  <c r="K12" i="7"/>
  <c r="L12" i="7"/>
  <c r="M12" i="7"/>
  <c r="F12" i="7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2" i="2"/>
  <c r="D103" i="2"/>
  <c r="D104" i="2"/>
  <c r="D106" i="2"/>
  <c r="D10" i="10"/>
  <c r="C8" i="2"/>
  <c r="C9" i="2"/>
  <c r="C10" i="2"/>
  <c r="C11" i="2"/>
  <c r="C12" i="2"/>
  <c r="D16" i="2"/>
  <c r="D17" i="2"/>
  <c r="D18" i="2"/>
  <c r="D22" i="2"/>
  <c r="D23" i="2"/>
  <c r="D24" i="2"/>
  <c r="D25" i="2"/>
  <c r="E28" i="2"/>
  <c r="C29" i="2"/>
  <c r="C33" i="2"/>
  <c r="D33" i="2" s="1"/>
  <c r="D34" i="2"/>
  <c r="D35" i="2"/>
  <c r="D37" i="2"/>
  <c r="D45" i="2"/>
  <c r="C47" i="2"/>
  <c r="D48" i="2"/>
  <c r="D49" i="2"/>
  <c r="D51" i="2"/>
  <c r="D52" i="2"/>
  <c r="C53" i="2"/>
  <c r="D54" i="2"/>
  <c r="D56" i="2"/>
  <c r="D57" i="2"/>
  <c r="C58" i="2"/>
  <c r="D59" i="2"/>
  <c r="D61" i="2"/>
  <c r="D62" i="2"/>
  <c r="E64" i="2"/>
  <c r="D65" i="2"/>
  <c r="D66" i="2"/>
  <c r="D67" i="2"/>
  <c r="C68" i="2"/>
  <c r="D75" i="2"/>
  <c r="D78" i="2"/>
  <c r="D80" i="2"/>
  <c r="C82" i="2"/>
  <c r="E82" i="2"/>
  <c r="D83" i="2"/>
  <c r="D82" i="2" s="1"/>
  <c r="D107" i="2"/>
  <c r="D108" i="2"/>
  <c r="D109" i="2"/>
  <c r="D117" i="2"/>
  <c r="D118" i="2"/>
  <c r="D119" i="2"/>
  <c r="D120" i="2"/>
  <c r="D121" i="2"/>
  <c r="D122" i="2"/>
  <c r="D123" i="2"/>
  <c r="D126" i="2"/>
  <c r="C129" i="2"/>
  <c r="D129" i="2" s="1"/>
  <c r="D130" i="2"/>
  <c r="D131" i="2"/>
  <c r="D132" i="2"/>
  <c r="C133" i="2"/>
  <c r="D134" i="2"/>
  <c r="D135" i="2"/>
  <c r="D136" i="2"/>
  <c r="D137" i="2"/>
  <c r="D139" i="2"/>
  <c r="D140" i="2"/>
  <c r="D142" i="2"/>
  <c r="D143" i="2"/>
  <c r="C144" i="2"/>
  <c r="E144" i="2"/>
  <c r="D145" i="2"/>
  <c r="D146" i="2"/>
  <c r="D147" i="2"/>
  <c r="D148" i="2"/>
  <c r="N8" i="7"/>
  <c r="N10" i="7"/>
  <c r="N11" i="7"/>
  <c r="S11" i="7" s="1"/>
  <c r="N13" i="7"/>
  <c r="S13" i="7" s="1"/>
  <c r="N14" i="7"/>
  <c r="S14" i="7" s="1"/>
  <c r="N16" i="7"/>
  <c r="S16" i="7" s="1"/>
  <c r="N17" i="7"/>
  <c r="S17" i="7" s="1"/>
  <c r="N19" i="7"/>
  <c r="S19" i="7" s="1"/>
  <c r="N20" i="7"/>
  <c r="S20" i="7" s="1"/>
  <c r="N22" i="7"/>
  <c r="N23" i="7"/>
  <c r="N25" i="7"/>
  <c r="S25" i="7" s="1"/>
  <c r="N26" i="7"/>
  <c r="S26" i="7" s="1"/>
  <c r="N28" i="7"/>
  <c r="S28" i="7" s="1"/>
  <c r="N29" i="7"/>
  <c r="S29" i="7" s="1"/>
  <c r="N31" i="7"/>
  <c r="S31" i="7" s="1"/>
  <c r="N32" i="7"/>
  <c r="S32" i="7" s="1"/>
  <c r="N34" i="7"/>
  <c r="S34" i="7" s="1"/>
  <c r="N35" i="7"/>
  <c r="S35" i="7" s="1"/>
  <c r="N37" i="7"/>
  <c r="S37" i="7" s="1"/>
  <c r="N38" i="7"/>
  <c r="S38" i="7" s="1"/>
  <c r="N40" i="7"/>
  <c r="S40" i="7" s="1"/>
  <c r="N41" i="7"/>
  <c r="S41" i="7" s="1"/>
  <c r="N43" i="7"/>
  <c r="S43" i="7" s="1"/>
  <c r="N44" i="7"/>
  <c r="S44" i="7" s="1"/>
  <c r="N46" i="7"/>
  <c r="S46" i="7" s="1"/>
  <c r="N47" i="7"/>
  <c r="S47" i="7" s="1"/>
  <c r="N49" i="7"/>
  <c r="S49" i="7" s="1"/>
  <c r="N50" i="7"/>
  <c r="S50" i="7" s="1"/>
  <c r="N52" i="7"/>
  <c r="S52" i="7" s="1"/>
  <c r="N53" i="7"/>
  <c r="S53" i="7" s="1"/>
  <c r="N55" i="7"/>
  <c r="N56" i="7"/>
  <c r="S56" i="7" s="1"/>
  <c r="N58" i="7"/>
  <c r="S58" i="7" s="1"/>
  <c r="N59" i="7"/>
  <c r="S59" i="7" s="1"/>
  <c r="N61" i="7"/>
  <c r="S61" i="7" s="1"/>
  <c r="N68" i="7"/>
  <c r="S68" i="7" s="1"/>
  <c r="N70" i="7"/>
  <c r="S70" i="7" s="1"/>
  <c r="N71" i="7"/>
  <c r="S71" i="7" s="1"/>
  <c r="N73" i="7"/>
  <c r="S73" i="7" s="1"/>
  <c r="N74" i="7"/>
  <c r="S74" i="7" s="1"/>
  <c r="N76" i="7"/>
  <c r="S76" i="7" s="1"/>
  <c r="N77" i="7"/>
  <c r="S77" i="7" s="1"/>
  <c r="N79" i="7"/>
  <c r="S79" i="7" s="1"/>
  <c r="S83" i="7"/>
  <c r="N85" i="7"/>
  <c r="S85" i="7" s="1"/>
  <c r="N86" i="7"/>
  <c r="S86" i="7" s="1"/>
  <c r="N88" i="7"/>
  <c r="S88" i="7" s="1"/>
  <c r="N89" i="7"/>
  <c r="N91" i="7"/>
  <c r="S91" i="7" s="1"/>
  <c r="N92" i="7"/>
  <c r="S92" i="7" s="1"/>
  <c r="N94" i="7"/>
  <c r="S94" i="7" s="1"/>
  <c r="N95" i="7"/>
  <c r="S95" i="7" s="1"/>
  <c r="N96" i="7"/>
  <c r="S96" i="7" s="1"/>
  <c r="N97" i="7"/>
  <c r="S97" i="7" s="1"/>
  <c r="N98" i="7"/>
  <c r="S98" i="7" s="1"/>
  <c r="N100" i="7"/>
  <c r="S100" i="7" s="1"/>
  <c r="N101" i="7"/>
  <c r="S101" i="7" s="1"/>
  <c r="N103" i="7"/>
  <c r="S103" i="7" s="1"/>
  <c r="N104" i="7"/>
  <c r="S104" i="7" s="1"/>
  <c r="N106" i="7"/>
  <c r="S106" i="7" s="1"/>
  <c r="N107" i="7"/>
  <c r="S107" i="7" s="1"/>
  <c r="N109" i="7"/>
  <c r="S109" i="7" s="1"/>
  <c r="N110" i="7"/>
  <c r="S110" i="7" s="1"/>
  <c r="S9" i="3"/>
  <c r="G10" i="3"/>
  <c r="H10" i="3"/>
  <c r="I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L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K67" i="3"/>
  <c r="L67" i="3"/>
  <c r="M67" i="3"/>
  <c r="T67" i="3"/>
  <c r="U67" i="3"/>
  <c r="V67" i="3"/>
  <c r="G70" i="3"/>
  <c r="H70" i="3"/>
  <c r="I70" i="3"/>
  <c r="J70" i="3"/>
  <c r="K70" i="3"/>
  <c r="L70" i="3"/>
  <c r="M70" i="3"/>
  <c r="N70" i="3"/>
  <c r="O70" i="3"/>
  <c r="P70" i="3"/>
  <c r="Q70" i="3"/>
  <c r="R70" i="3"/>
  <c r="T70" i="3"/>
  <c r="U70" i="3"/>
  <c r="V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N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T190" i="3"/>
  <c r="U190" i="3"/>
  <c r="V190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L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I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N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S8" i="4"/>
  <c r="N9" i="4"/>
  <c r="F10" i="4"/>
  <c r="G10" i="4"/>
  <c r="H10" i="4"/>
  <c r="I10" i="4"/>
  <c r="J10" i="4"/>
  <c r="K10" i="4"/>
  <c r="L10" i="4"/>
  <c r="M10" i="4"/>
  <c r="O10" i="4"/>
  <c r="P10" i="4"/>
  <c r="Q10" i="4"/>
  <c r="N11" i="4"/>
  <c r="N10" i="4" s="1"/>
  <c r="N12" i="4"/>
  <c r="S12" i="4" s="1"/>
  <c r="F13" i="4"/>
  <c r="G13" i="4"/>
  <c r="H13" i="4"/>
  <c r="I13" i="4"/>
  <c r="J13" i="4"/>
  <c r="K13" i="4"/>
  <c r="L13" i="4"/>
  <c r="M13" i="4"/>
  <c r="O13" i="4"/>
  <c r="P13" i="4"/>
  <c r="Q13" i="4"/>
  <c r="R13" i="4"/>
  <c r="N14" i="4"/>
  <c r="S14" i="4" s="1"/>
  <c r="N15" i="4"/>
  <c r="S15" i="4" s="1"/>
  <c r="F16" i="4"/>
  <c r="G16" i="4"/>
  <c r="H16" i="4"/>
  <c r="I16" i="4"/>
  <c r="J16" i="4"/>
  <c r="K16" i="4"/>
  <c r="L16" i="4"/>
  <c r="M16" i="4"/>
  <c r="O16" i="4"/>
  <c r="P16" i="4"/>
  <c r="Q16" i="4"/>
  <c r="R16" i="4"/>
  <c r="N17" i="4"/>
  <c r="S17" i="4" s="1"/>
  <c r="F22" i="4"/>
  <c r="G22" i="4"/>
  <c r="H22" i="4"/>
  <c r="I22" i="4"/>
  <c r="J22" i="4"/>
  <c r="K22" i="4"/>
  <c r="L22" i="4"/>
  <c r="M22" i="4"/>
  <c r="O22" i="4"/>
  <c r="P22" i="4"/>
  <c r="Q22" i="4"/>
  <c r="R22" i="4"/>
  <c r="N23" i="4"/>
  <c r="N24" i="4"/>
  <c r="S24" i="4" s="1"/>
  <c r="N25" i="4"/>
  <c r="S25" i="4" s="1"/>
  <c r="N26" i="4"/>
  <c r="F27" i="4"/>
  <c r="G27" i="4"/>
  <c r="H27" i="4"/>
  <c r="I27" i="4"/>
  <c r="J27" i="4"/>
  <c r="K27" i="4"/>
  <c r="L27" i="4"/>
  <c r="M27" i="4"/>
  <c r="O27" i="4"/>
  <c r="P27" i="4"/>
  <c r="Q27" i="4"/>
  <c r="R27" i="4"/>
  <c r="N28" i="4"/>
  <c r="S28" i="4" s="1"/>
  <c r="N29" i="4"/>
  <c r="S29" i="4" s="1"/>
  <c r="F30" i="4"/>
  <c r="G30" i="4"/>
  <c r="H30" i="4"/>
  <c r="I30" i="4"/>
  <c r="J30" i="4"/>
  <c r="K30" i="4"/>
  <c r="L30" i="4"/>
  <c r="M30" i="4"/>
  <c r="O30" i="4"/>
  <c r="P30" i="4"/>
  <c r="Q30" i="4"/>
  <c r="R30" i="4"/>
  <c r="N31" i="4"/>
  <c r="S31" i="4" s="1"/>
  <c r="N32" i="4"/>
  <c r="S32" i="4" s="1"/>
  <c r="F33" i="4"/>
  <c r="G33" i="4"/>
  <c r="H33" i="4"/>
  <c r="I33" i="4"/>
  <c r="J33" i="4"/>
  <c r="K33" i="4"/>
  <c r="L33" i="4"/>
  <c r="M33" i="4"/>
  <c r="O33" i="4"/>
  <c r="P33" i="4"/>
  <c r="Q33" i="4"/>
  <c r="R33" i="4"/>
  <c r="N34" i="4"/>
  <c r="S34" i="4" s="1"/>
  <c r="N35" i="4"/>
  <c r="S35" i="4" s="1"/>
  <c r="F36" i="4"/>
  <c r="G36" i="4"/>
  <c r="H36" i="4"/>
  <c r="I36" i="4"/>
  <c r="J36" i="4"/>
  <c r="K36" i="4"/>
  <c r="L36" i="4"/>
  <c r="M36" i="4"/>
  <c r="O36" i="4"/>
  <c r="P36" i="4"/>
  <c r="Q36" i="4"/>
  <c r="R36" i="4"/>
  <c r="N37" i="4"/>
  <c r="S37" i="4" s="1"/>
  <c r="N38" i="4"/>
  <c r="S38" i="4" s="1"/>
  <c r="N39" i="4"/>
  <c r="S39" i="4" s="1"/>
  <c r="N40" i="4"/>
  <c r="F41" i="4"/>
  <c r="H41" i="4"/>
  <c r="J41" i="4"/>
  <c r="K41" i="4"/>
  <c r="L41" i="4"/>
  <c r="M41" i="4"/>
  <c r="O41" i="4"/>
  <c r="P41" i="4"/>
  <c r="Q41" i="4"/>
  <c r="R41" i="4"/>
  <c r="N42" i="4"/>
  <c r="N43" i="4"/>
  <c r="S43" i="4" s="1"/>
  <c r="F44" i="4"/>
  <c r="G44" i="4"/>
  <c r="H44" i="4"/>
  <c r="I44" i="4"/>
  <c r="J44" i="4"/>
  <c r="K44" i="4"/>
  <c r="L44" i="4"/>
  <c r="M44" i="4"/>
  <c r="O44" i="4"/>
  <c r="P44" i="4"/>
  <c r="Q44" i="4"/>
  <c r="R44" i="4"/>
  <c r="N45" i="4"/>
  <c r="S45" i="4" s="1"/>
  <c r="N49" i="4"/>
  <c r="S49" i="4" s="1"/>
  <c r="F50" i="4"/>
  <c r="G50" i="4"/>
  <c r="H50" i="4"/>
  <c r="I50" i="4"/>
  <c r="J50" i="4"/>
  <c r="K50" i="4"/>
  <c r="L50" i="4"/>
  <c r="M50" i="4"/>
  <c r="O50" i="4"/>
  <c r="P50" i="4"/>
  <c r="Q50" i="4"/>
  <c r="R50" i="4"/>
  <c r="N51" i="4"/>
  <c r="S51" i="4" s="1"/>
  <c r="N52" i="4"/>
  <c r="S52" i="4" s="1"/>
  <c r="N53" i="4"/>
  <c r="S53" i="4" s="1"/>
  <c r="S54" i="4"/>
  <c r="F55" i="4"/>
  <c r="G55" i="4"/>
  <c r="H55" i="4"/>
  <c r="I55" i="4"/>
  <c r="J55" i="4"/>
  <c r="K55" i="4"/>
  <c r="L55" i="4"/>
  <c r="M55" i="4"/>
  <c r="O55" i="4"/>
  <c r="P55" i="4"/>
  <c r="Q55" i="4"/>
  <c r="F58" i="4"/>
  <c r="G58" i="4"/>
  <c r="H58" i="4"/>
  <c r="I58" i="4"/>
  <c r="J58" i="4"/>
  <c r="K58" i="4"/>
  <c r="L58" i="4"/>
  <c r="M58" i="4"/>
  <c r="O58" i="4"/>
  <c r="P58" i="4"/>
  <c r="Q58" i="4"/>
  <c r="R58" i="4"/>
  <c r="S59" i="4"/>
  <c r="F61" i="4"/>
  <c r="G61" i="4"/>
  <c r="H61" i="4"/>
  <c r="I61" i="4"/>
  <c r="J61" i="4"/>
  <c r="K61" i="4"/>
  <c r="L61" i="4"/>
  <c r="M61" i="4"/>
  <c r="O61" i="4"/>
  <c r="P61" i="4"/>
  <c r="Q61" i="4"/>
  <c r="R61" i="4"/>
  <c r="S62" i="4"/>
  <c r="F64" i="4"/>
  <c r="G64" i="4"/>
  <c r="H64" i="4"/>
  <c r="I64" i="4"/>
  <c r="J64" i="4"/>
  <c r="K64" i="4"/>
  <c r="L64" i="4"/>
  <c r="M64" i="4"/>
  <c r="O64" i="4"/>
  <c r="P64" i="4"/>
  <c r="Q64" i="4"/>
  <c r="R64" i="4"/>
  <c r="S66" i="4"/>
  <c r="F67" i="4"/>
  <c r="G67" i="4"/>
  <c r="H67" i="4"/>
  <c r="I67" i="4"/>
  <c r="J67" i="4"/>
  <c r="K67" i="4"/>
  <c r="L67" i="4"/>
  <c r="M67" i="4"/>
  <c r="O67" i="4"/>
  <c r="P67" i="4"/>
  <c r="Q67" i="4"/>
  <c r="R67" i="4"/>
  <c r="S69" i="4"/>
  <c r="F70" i="4"/>
  <c r="G70" i="4"/>
  <c r="H70" i="4"/>
  <c r="J70" i="4"/>
  <c r="K70" i="4"/>
  <c r="L70" i="4"/>
  <c r="M70" i="4"/>
  <c r="O70" i="4"/>
  <c r="P70" i="4"/>
  <c r="Q70" i="4"/>
  <c r="R70" i="4"/>
  <c r="S72" i="4"/>
  <c r="F73" i="4"/>
  <c r="G73" i="4"/>
  <c r="H73" i="4"/>
  <c r="I73" i="4"/>
  <c r="J73" i="4"/>
  <c r="K73" i="4"/>
  <c r="L73" i="4"/>
  <c r="M73" i="4"/>
  <c r="O73" i="4"/>
  <c r="P73" i="4"/>
  <c r="Q73" i="4"/>
  <c r="R73" i="4"/>
  <c r="S74" i="4"/>
  <c r="F76" i="4"/>
  <c r="G76" i="4"/>
  <c r="H76" i="4"/>
  <c r="I76" i="4"/>
  <c r="J76" i="4"/>
  <c r="K76" i="4"/>
  <c r="L76" i="4"/>
  <c r="M76" i="4"/>
  <c r="O76" i="4"/>
  <c r="P76" i="4"/>
  <c r="Q76" i="4"/>
  <c r="R76" i="4"/>
  <c r="S78" i="4"/>
  <c r="F79" i="4"/>
  <c r="G79" i="4"/>
  <c r="H79" i="4"/>
  <c r="I79" i="4"/>
  <c r="J79" i="4"/>
  <c r="K79" i="4"/>
  <c r="L79" i="4"/>
  <c r="M79" i="4"/>
  <c r="O79" i="4"/>
  <c r="P79" i="4"/>
  <c r="Q79" i="4"/>
  <c r="R79" i="4"/>
  <c r="S80" i="4"/>
  <c r="F82" i="4"/>
  <c r="G82" i="4"/>
  <c r="H82" i="4"/>
  <c r="I82" i="4"/>
  <c r="J82" i="4"/>
  <c r="K82" i="4"/>
  <c r="L82" i="4"/>
  <c r="M82" i="4"/>
  <c r="O82" i="4"/>
  <c r="P82" i="4"/>
  <c r="Q82" i="4"/>
  <c r="R82" i="4"/>
  <c r="S83" i="4"/>
  <c r="E73" i="2"/>
  <c r="E32" i="10" s="1"/>
  <c r="E79" i="2"/>
  <c r="S10" i="5"/>
  <c r="W10" i="5" s="1"/>
  <c r="G11" i="5"/>
  <c r="H11" i="5"/>
  <c r="I11" i="5"/>
  <c r="J11" i="5"/>
  <c r="K11" i="5"/>
  <c r="L11" i="5"/>
  <c r="N11" i="5"/>
  <c r="O11" i="5"/>
  <c r="P11" i="5"/>
  <c r="Q11" i="5"/>
  <c r="R11" i="5"/>
  <c r="T11" i="5"/>
  <c r="U11" i="5"/>
  <c r="V11" i="5"/>
  <c r="S12" i="5"/>
  <c r="W12" i="5" s="1"/>
  <c r="S14" i="5"/>
  <c r="W14" i="5" s="1"/>
  <c r="G15" i="5"/>
  <c r="H15" i="5"/>
  <c r="I15" i="5"/>
  <c r="J15" i="5"/>
  <c r="K15" i="5"/>
  <c r="L15" i="5"/>
  <c r="M15" i="5"/>
  <c r="N15" i="5"/>
  <c r="O15" i="5"/>
  <c r="P15" i="5"/>
  <c r="Q15" i="5"/>
  <c r="R15" i="5"/>
  <c r="T15" i="5"/>
  <c r="U15" i="5"/>
  <c r="V15" i="5"/>
  <c r="W16" i="5"/>
  <c r="S18" i="5"/>
  <c r="W18" i="5" s="1"/>
  <c r="G19" i="5"/>
  <c r="H19" i="5"/>
  <c r="I19" i="5"/>
  <c r="J19" i="5"/>
  <c r="K19" i="5"/>
  <c r="L19" i="5"/>
  <c r="M19" i="5"/>
  <c r="N19" i="5"/>
  <c r="O19" i="5"/>
  <c r="P19" i="5"/>
  <c r="Q19" i="5"/>
  <c r="R19" i="5"/>
  <c r="T19" i="5"/>
  <c r="U19" i="5"/>
  <c r="V19" i="5"/>
  <c r="S20" i="5"/>
  <c r="W20" i="5" s="1"/>
  <c r="S22" i="5"/>
  <c r="W22" i="5" s="1"/>
  <c r="S23" i="5"/>
  <c r="W23" i="5" s="1"/>
  <c r="G24" i="5"/>
  <c r="H24" i="5"/>
  <c r="J24" i="5"/>
  <c r="L24" i="5"/>
  <c r="N24" i="5"/>
  <c r="O24" i="5"/>
  <c r="P24" i="5"/>
  <c r="Q24" i="5"/>
  <c r="R24" i="5"/>
  <c r="T24" i="5"/>
  <c r="U24" i="5"/>
  <c r="V24" i="5"/>
  <c r="W25" i="5"/>
  <c r="S26" i="5"/>
  <c r="W26" i="5" s="1"/>
  <c r="G27" i="5"/>
  <c r="H27" i="5"/>
  <c r="I27" i="5"/>
  <c r="J27" i="5"/>
  <c r="K27" i="5"/>
  <c r="L27" i="5"/>
  <c r="M27" i="5"/>
  <c r="N27" i="5"/>
  <c r="O27" i="5"/>
  <c r="P27" i="5"/>
  <c r="Q27" i="5"/>
  <c r="R27" i="5"/>
  <c r="T27" i="5"/>
  <c r="U27" i="5"/>
  <c r="V27" i="5"/>
  <c r="S28" i="5"/>
  <c r="W28" i="5" s="1"/>
  <c r="S29" i="5"/>
  <c r="W29" i="5" s="1"/>
  <c r="G30" i="5"/>
  <c r="H30" i="5"/>
  <c r="I30" i="5"/>
  <c r="J30" i="5"/>
  <c r="K30" i="5"/>
  <c r="L30" i="5"/>
  <c r="M30" i="5"/>
  <c r="N30" i="5"/>
  <c r="O30" i="5"/>
  <c r="P30" i="5"/>
  <c r="Q30" i="5"/>
  <c r="R30" i="5"/>
  <c r="T30" i="5"/>
  <c r="U30" i="5"/>
  <c r="V30" i="5"/>
  <c r="S31" i="5"/>
  <c r="W31" i="5" s="1"/>
  <c r="S32" i="5"/>
  <c r="W32" i="5" s="1"/>
  <c r="G33" i="5"/>
  <c r="H33" i="5"/>
  <c r="I33" i="5"/>
  <c r="J33" i="5"/>
  <c r="K33" i="5"/>
  <c r="L33" i="5"/>
  <c r="M33" i="5"/>
  <c r="N33" i="5"/>
  <c r="O33" i="5"/>
  <c r="P33" i="5"/>
  <c r="Q33" i="5"/>
  <c r="R33" i="5"/>
  <c r="T33" i="5"/>
  <c r="U33" i="5"/>
  <c r="V33" i="5"/>
  <c r="S34" i="5"/>
  <c r="W34" i="5" s="1"/>
  <c r="W35" i="5"/>
  <c r="G36" i="5"/>
  <c r="H36" i="5"/>
  <c r="I36" i="5"/>
  <c r="J36" i="5"/>
  <c r="K36" i="5"/>
  <c r="L36" i="5"/>
  <c r="M36" i="5"/>
  <c r="N36" i="5"/>
  <c r="O36" i="5"/>
  <c r="P36" i="5"/>
  <c r="Q36" i="5"/>
  <c r="R36" i="5"/>
  <c r="T36" i="5"/>
  <c r="U36" i="5"/>
  <c r="V36" i="5"/>
  <c r="S37" i="5"/>
  <c r="W37" i="5" s="1"/>
  <c r="S38" i="5"/>
  <c r="G39" i="5"/>
  <c r="H39" i="5"/>
  <c r="I39" i="5"/>
  <c r="J39" i="5"/>
  <c r="K39" i="5"/>
  <c r="L39" i="5"/>
  <c r="M39" i="5"/>
  <c r="N39" i="5"/>
  <c r="O39" i="5"/>
  <c r="P39" i="5"/>
  <c r="Q39" i="5"/>
  <c r="R39" i="5"/>
  <c r="T39" i="5"/>
  <c r="U39" i="5"/>
  <c r="V39" i="5"/>
  <c r="S40" i="5"/>
  <c r="W40" i="5" s="1"/>
  <c r="F41" i="5"/>
  <c r="G41" i="5"/>
  <c r="H41" i="5"/>
  <c r="I41" i="5"/>
  <c r="J41" i="5"/>
  <c r="K41" i="5"/>
  <c r="C105" i="2" s="1"/>
  <c r="L41" i="5"/>
  <c r="M41" i="5"/>
  <c r="N41" i="5"/>
  <c r="O41" i="5"/>
  <c r="P41" i="5"/>
  <c r="Q41" i="5"/>
  <c r="R41" i="5"/>
  <c r="T41" i="5"/>
  <c r="U41" i="5"/>
  <c r="V41" i="5"/>
  <c r="G43" i="5"/>
  <c r="H43" i="5"/>
  <c r="I43" i="5"/>
  <c r="E98" i="2" s="1"/>
  <c r="J8" i="10" s="1"/>
  <c r="I8" i="10" s="1"/>
  <c r="J43" i="5"/>
  <c r="K43" i="5"/>
  <c r="L43" i="5"/>
  <c r="M43" i="5"/>
  <c r="N43" i="5"/>
  <c r="O43" i="5"/>
  <c r="P43" i="5"/>
  <c r="Q43" i="5"/>
  <c r="R43" i="5"/>
  <c r="T43" i="5"/>
  <c r="U43" i="5"/>
  <c r="V43" i="5"/>
  <c r="I11" i="10"/>
  <c r="V280" i="3"/>
  <c r="Q9" i="7"/>
  <c r="P9" i="7"/>
  <c r="R9" i="7"/>
  <c r="O9" i="7"/>
  <c r="S63" i="4"/>
  <c r="S77" i="4"/>
  <c r="S57" i="4"/>
  <c r="S71" i="4"/>
  <c r="S81" i="4"/>
  <c r="S60" i="4"/>
  <c r="S75" i="4"/>
  <c r="O144" i="7" l="1"/>
  <c r="P144" i="7"/>
  <c r="Q144" i="7"/>
  <c r="R144" i="7"/>
  <c r="E7" i="2"/>
  <c r="E6" i="10" s="1"/>
  <c r="N143" i="7"/>
  <c r="C7" i="2"/>
  <c r="S124" i="7"/>
  <c r="S123" i="7" s="1"/>
  <c r="S55" i="7"/>
  <c r="S10" i="7"/>
  <c r="S8" i="7"/>
  <c r="D8" i="2"/>
  <c r="T367" i="3"/>
  <c r="T385" i="3" s="1"/>
  <c r="O367" i="3"/>
  <c r="O385" i="3" s="1"/>
  <c r="K367" i="3"/>
  <c r="K385" i="3" s="1"/>
  <c r="S368" i="3"/>
  <c r="J367" i="3"/>
  <c r="J385" i="3" s="1"/>
  <c r="Q367" i="3"/>
  <c r="Q385" i="3" s="1"/>
  <c r="I367" i="3"/>
  <c r="I385" i="3" s="1"/>
  <c r="R367" i="3"/>
  <c r="R385" i="3" s="1"/>
  <c r="N367" i="3"/>
  <c r="N385" i="3" s="1"/>
  <c r="V367" i="3"/>
  <c r="V385" i="3" s="1"/>
  <c r="M367" i="3"/>
  <c r="M385" i="3" s="1"/>
  <c r="U367" i="3"/>
  <c r="U385" i="3" s="1"/>
  <c r="P367" i="3"/>
  <c r="P385" i="3" s="1"/>
  <c r="L367" i="3"/>
  <c r="L385" i="3" s="1"/>
  <c r="H367" i="3"/>
  <c r="H385" i="3" s="1"/>
  <c r="W12" i="3"/>
  <c r="E167" i="6"/>
  <c r="E173" i="6" s="1"/>
  <c r="M22" i="8"/>
  <c r="M39" i="8" s="1"/>
  <c r="F22" i="8"/>
  <c r="F39" i="8" s="1"/>
  <c r="S82" i="4"/>
  <c r="D9" i="2"/>
  <c r="D98" i="2"/>
  <c r="W33" i="5"/>
  <c r="S27" i="5"/>
  <c r="S33" i="5"/>
  <c r="W30" i="5"/>
  <c r="K85" i="4"/>
  <c r="G85" i="4"/>
  <c r="L85" i="4"/>
  <c r="S124" i="3"/>
  <c r="W124" i="3" s="1"/>
  <c r="W9" i="3"/>
  <c r="N12" i="7"/>
  <c r="S12" i="7" s="1"/>
  <c r="R42" i="5"/>
  <c r="M85" i="4"/>
  <c r="H85" i="4"/>
  <c r="P85" i="4"/>
  <c r="D133" i="2"/>
  <c r="N45" i="7"/>
  <c r="S45" i="7" s="1"/>
  <c r="U42" i="5"/>
  <c r="W27" i="5"/>
  <c r="O85" i="4"/>
  <c r="J85" i="4"/>
  <c r="N48" i="7"/>
  <c r="S48" i="7" s="1"/>
  <c r="N51" i="7"/>
  <c r="S51" i="7" s="1"/>
  <c r="N66" i="7"/>
  <c r="S66" i="7" s="1"/>
  <c r="N39" i="7"/>
  <c r="S39" i="7" s="1"/>
  <c r="N42" i="7"/>
  <c r="S42" i="7" s="1"/>
  <c r="N57" i="7"/>
  <c r="S57" i="7" s="1"/>
  <c r="N108" i="7"/>
  <c r="S108" i="7" s="1"/>
  <c r="D29" i="2"/>
  <c r="D28" i="2" s="1"/>
  <c r="S23" i="7"/>
  <c r="S22" i="7"/>
  <c r="W341" i="3"/>
  <c r="W213" i="3"/>
  <c r="W32" i="3"/>
  <c r="W11" i="5"/>
  <c r="F85" i="4"/>
  <c r="W302" i="3"/>
  <c r="W138" i="3"/>
  <c r="S292" i="3"/>
  <c r="W292" i="3" s="1"/>
  <c r="S289" i="3"/>
  <c r="W289" i="3" s="1"/>
  <c r="S286" i="3"/>
  <c r="W286" i="3" s="1"/>
  <c r="S89" i="7"/>
  <c r="N87" i="7"/>
  <c r="S87" i="7" s="1"/>
  <c r="N54" i="7"/>
  <c r="R85" i="4"/>
  <c r="Q85" i="4"/>
  <c r="N78" i="7"/>
  <c r="S78" i="7" s="1"/>
  <c r="N60" i="7"/>
  <c r="S60" i="7" s="1"/>
  <c r="W336" i="3"/>
  <c r="W245" i="3"/>
  <c r="N99" i="7"/>
  <c r="S99" i="7" s="1"/>
  <c r="N90" i="7"/>
  <c r="D30" i="2"/>
  <c r="C30" i="2"/>
  <c r="N84" i="4"/>
  <c r="S23" i="4"/>
  <c r="N86" i="4"/>
  <c r="I85" i="4"/>
  <c r="N84" i="7"/>
  <c r="S84" i="7" s="1"/>
  <c r="N9" i="7"/>
  <c r="D10" i="2"/>
  <c r="S13" i="4"/>
  <c r="S79" i="4"/>
  <c r="N79" i="4"/>
  <c r="N67" i="4"/>
  <c r="S36" i="4"/>
  <c r="N13" i="4"/>
  <c r="N27" i="4"/>
  <c r="S9" i="4"/>
  <c r="S44" i="4"/>
  <c r="N36" i="4"/>
  <c r="S42" i="4"/>
  <c r="C36" i="2"/>
  <c r="N41" i="4"/>
  <c r="N50" i="4"/>
  <c r="S61" i="4"/>
  <c r="W27" i="3"/>
  <c r="W170" i="3"/>
  <c r="N114" i="7"/>
  <c r="S114" i="7" s="1"/>
  <c r="S70" i="4"/>
  <c r="V42" i="5"/>
  <c r="S26" i="4"/>
  <c r="N16" i="4"/>
  <c r="N76" i="4"/>
  <c r="N64" i="4"/>
  <c r="S50" i="4"/>
  <c r="D144" i="2"/>
  <c r="N18" i="7"/>
  <c r="S18" i="7" s="1"/>
  <c r="N24" i="7"/>
  <c r="S24" i="7" s="1"/>
  <c r="N123" i="7"/>
  <c r="J42" i="5"/>
  <c r="N73" i="4"/>
  <c r="N36" i="7"/>
  <c r="S36" i="7" s="1"/>
  <c r="N69" i="7"/>
  <c r="S69" i="7" s="1"/>
  <c r="N72" i="7"/>
  <c r="S72" i="7" s="1"/>
  <c r="N75" i="7"/>
  <c r="S75" i="7" s="1"/>
  <c r="N105" i="7"/>
  <c r="S105" i="7" s="1"/>
  <c r="N111" i="7"/>
  <c r="S111" i="7" s="1"/>
  <c r="Q42" i="5"/>
  <c r="N42" i="5"/>
  <c r="S30" i="5"/>
  <c r="N61" i="4"/>
  <c r="N33" i="4"/>
  <c r="S76" i="4"/>
  <c r="N44" i="4"/>
  <c r="T42" i="5"/>
  <c r="K42" i="5"/>
  <c r="N82" i="4"/>
  <c r="S73" i="4"/>
  <c r="N70" i="4"/>
  <c r="N58" i="4"/>
  <c r="N55" i="4"/>
  <c r="S11" i="4"/>
  <c r="N117" i="7"/>
  <c r="S117" i="7" s="1"/>
  <c r="S36" i="5"/>
  <c r="H42" i="5"/>
  <c r="W36" i="5"/>
  <c r="D50" i="2"/>
  <c r="D47" i="2" s="1"/>
  <c r="N93" i="7"/>
  <c r="S93" i="7" s="1"/>
  <c r="S58" i="4"/>
  <c r="W11" i="3"/>
  <c r="S73" i="3"/>
  <c r="W73" i="3" s="1"/>
  <c r="S46" i="3"/>
  <c r="W46" i="3" s="1"/>
  <c r="S220" i="3"/>
  <c r="W220" i="3" s="1"/>
  <c r="S238" i="3"/>
  <c r="W238" i="3" s="1"/>
  <c r="S313" i="3"/>
  <c r="W313" i="3" s="1"/>
  <c r="S307" i="3"/>
  <c r="W307" i="3" s="1"/>
  <c r="S328" i="3"/>
  <c r="W328" i="3" s="1"/>
  <c r="S340" i="3"/>
  <c r="S232" i="3"/>
  <c r="W232" i="3" s="1"/>
  <c r="S223" i="3"/>
  <c r="W223" i="3" s="1"/>
  <c r="S199" i="3"/>
  <c r="W199" i="3" s="1"/>
  <c r="S178" i="3"/>
  <c r="W178" i="3" s="1"/>
  <c r="S163" i="3"/>
  <c r="W163" i="3" s="1"/>
  <c r="S130" i="3"/>
  <c r="W130" i="3" s="1"/>
  <c r="S106" i="3"/>
  <c r="W106" i="3" s="1"/>
  <c r="S49" i="3"/>
  <c r="W49" i="3" s="1"/>
  <c r="S22" i="3"/>
  <c r="W22" i="3" s="1"/>
  <c r="S133" i="3"/>
  <c r="W133" i="3" s="1"/>
  <c r="S334" i="3"/>
  <c r="W334" i="3" s="1"/>
  <c r="S277" i="3"/>
  <c r="W277" i="3" s="1"/>
  <c r="S217" i="3"/>
  <c r="W217" i="3" s="1"/>
  <c r="S172" i="3"/>
  <c r="W172" i="3" s="1"/>
  <c r="S13" i="3"/>
  <c r="W13" i="3" s="1"/>
  <c r="S121" i="3"/>
  <c r="W121" i="3" s="1"/>
  <c r="S70" i="3"/>
  <c r="W70" i="3" s="1"/>
  <c r="S343" i="3"/>
  <c r="W343" i="3" s="1"/>
  <c r="S349" i="3"/>
  <c r="W349" i="3" s="1"/>
  <c r="S265" i="3"/>
  <c r="W265" i="3" s="1"/>
  <c r="S259" i="3"/>
  <c r="W259" i="3" s="1"/>
  <c r="S229" i="3"/>
  <c r="W229" i="3" s="1"/>
  <c r="S214" i="3"/>
  <c r="W214" i="3" s="1"/>
  <c r="S202" i="3"/>
  <c r="W202" i="3" s="1"/>
  <c r="S157" i="3"/>
  <c r="W157" i="3" s="1"/>
  <c r="S145" i="3"/>
  <c r="W145" i="3" s="1"/>
  <c r="S76" i="3"/>
  <c r="W76" i="3" s="1"/>
  <c r="S19" i="3"/>
  <c r="W19" i="3" s="1"/>
  <c r="S331" i="3"/>
  <c r="W331" i="3" s="1"/>
  <c r="S274" i="3"/>
  <c r="W274" i="3" s="1"/>
  <c r="S226" i="3"/>
  <c r="W226" i="3" s="1"/>
  <c r="S208" i="3"/>
  <c r="W208" i="3" s="1"/>
  <c r="S205" i="3"/>
  <c r="W205" i="3" s="1"/>
  <c r="S193" i="3"/>
  <c r="W193" i="3" s="1"/>
  <c r="S187" i="3"/>
  <c r="W187" i="3" s="1"/>
  <c r="S166" i="3"/>
  <c r="W166" i="3" s="1"/>
  <c r="S127" i="3"/>
  <c r="W127" i="3" s="1"/>
  <c r="S112" i="3"/>
  <c r="W112" i="3" s="1"/>
  <c r="S91" i="3"/>
  <c r="W91" i="3" s="1"/>
  <c r="S79" i="3"/>
  <c r="W79" i="3" s="1"/>
  <c r="S55" i="3"/>
  <c r="W55" i="3" s="1"/>
  <c r="S43" i="3"/>
  <c r="W43" i="3" s="1"/>
  <c r="S322" i="3"/>
  <c r="W322" i="3" s="1"/>
  <c r="S97" i="3"/>
  <c r="W97" i="3" s="1"/>
  <c r="S58" i="3"/>
  <c r="W58" i="3" s="1"/>
  <c r="S37" i="3"/>
  <c r="W37" i="3" s="1"/>
  <c r="S346" i="3"/>
  <c r="W346" i="3" s="1"/>
  <c r="S190" i="3"/>
  <c r="W190" i="3" s="1"/>
  <c r="S160" i="3"/>
  <c r="W160" i="3" s="1"/>
  <c r="S64" i="3"/>
  <c r="W64" i="3" s="1"/>
  <c r="S52" i="3"/>
  <c r="W52" i="3" s="1"/>
  <c r="S256" i="3"/>
  <c r="W256" i="3" s="1"/>
  <c r="S211" i="3"/>
  <c r="W211" i="3" s="1"/>
  <c r="S196" i="3"/>
  <c r="W196" i="3" s="1"/>
  <c r="S175" i="3"/>
  <c r="W175" i="3" s="1"/>
  <c r="S154" i="3"/>
  <c r="W154" i="3" s="1"/>
  <c r="S244" i="3"/>
  <c r="W244" i="3" s="1"/>
  <c r="S88" i="3"/>
  <c r="W88" i="3" s="1"/>
  <c r="S40" i="3"/>
  <c r="W40" i="3" s="1"/>
  <c r="S325" i="3"/>
  <c r="S139" i="3"/>
  <c r="S94" i="3"/>
  <c r="W94" i="3" s="1"/>
  <c r="S34" i="3"/>
  <c r="W34" i="3" s="1"/>
  <c r="S31" i="3"/>
  <c r="E97" i="2"/>
  <c r="J7" i="10" s="1"/>
  <c r="I7" i="10" s="1"/>
  <c r="S268" i="3"/>
  <c r="W268" i="3" s="1"/>
  <c r="S151" i="3"/>
  <c r="W151" i="3" s="1"/>
  <c r="S67" i="3"/>
  <c r="W67" i="3" s="1"/>
  <c r="S10" i="3"/>
  <c r="E125" i="2"/>
  <c r="S316" i="3"/>
  <c r="W316" i="3" s="1"/>
  <c r="D127" i="2"/>
  <c r="D125" i="2" s="1"/>
  <c r="S24" i="5"/>
  <c r="W43" i="5"/>
  <c r="W24" i="5"/>
  <c r="S33" i="4"/>
  <c r="S30" i="4"/>
  <c r="D36" i="2"/>
  <c r="N30" i="4"/>
  <c r="D79" i="2"/>
  <c r="D76" i="2" s="1"/>
  <c r="E76" i="2"/>
  <c r="E88" i="2" s="1"/>
  <c r="E36" i="2"/>
  <c r="N22" i="4"/>
  <c r="E138" i="2"/>
  <c r="E149" i="2" s="1"/>
  <c r="C149" i="2"/>
  <c r="D141" i="2"/>
  <c r="D138" i="2" s="1"/>
  <c r="D149" i="2" s="1"/>
  <c r="I18" i="10"/>
  <c r="S85" i="3"/>
  <c r="W85" i="3" s="1"/>
  <c r="I17" i="10"/>
  <c r="S148" i="3"/>
  <c r="W148" i="3" s="1"/>
  <c r="D114" i="2"/>
  <c r="S61" i="3"/>
  <c r="W61" i="3" s="1"/>
  <c r="E112" i="2"/>
  <c r="J15" i="10" s="1"/>
  <c r="S169" i="3"/>
  <c r="S25" i="3"/>
  <c r="W25" i="3" s="1"/>
  <c r="E100" i="2"/>
  <c r="D100" i="2" s="1"/>
  <c r="D110" i="2"/>
  <c r="S247" i="3"/>
  <c r="W247" i="3" s="1"/>
  <c r="S250" i="3"/>
  <c r="W250" i="3" s="1"/>
  <c r="S271" i="3"/>
  <c r="W271" i="3" s="1"/>
  <c r="S28" i="3"/>
  <c r="W28" i="3" s="1"/>
  <c r="S241" i="3"/>
  <c r="W241" i="3" s="1"/>
  <c r="E96" i="2"/>
  <c r="D12" i="2"/>
  <c r="S19" i="5"/>
  <c r="W19" i="5" s="1"/>
  <c r="S11" i="5"/>
  <c r="G42" i="5"/>
  <c r="S41" i="5"/>
  <c r="P42" i="5"/>
  <c r="M42" i="5"/>
  <c r="S15" i="5"/>
  <c r="W15" i="5" s="1"/>
  <c r="I42" i="5"/>
  <c r="C73" i="2"/>
  <c r="D74" i="2"/>
  <c r="D73" i="2" s="1"/>
  <c r="S40" i="4"/>
  <c r="D16" i="10"/>
  <c r="S184" i="3"/>
  <c r="W184" i="3" s="1"/>
  <c r="S68" i="4"/>
  <c r="S67" i="4" s="1"/>
  <c r="D11" i="2"/>
  <c r="W38" i="5"/>
  <c r="W39" i="5" s="1"/>
  <c r="S39" i="5"/>
  <c r="S65" i="4"/>
  <c r="S64" i="4" s="1"/>
  <c r="S56" i="4"/>
  <c r="S43" i="5"/>
  <c r="O42" i="5"/>
  <c r="L42" i="5"/>
  <c r="S301" i="3"/>
  <c r="W301" i="3" s="1"/>
  <c r="S283" i="3"/>
  <c r="W283" i="3" s="1"/>
  <c r="S109" i="3"/>
  <c r="W109" i="3" s="1"/>
  <c r="S103" i="3"/>
  <c r="W103" i="3" s="1"/>
  <c r="S100" i="3"/>
  <c r="W100" i="3" s="1"/>
  <c r="S82" i="3"/>
  <c r="W82" i="3" s="1"/>
  <c r="S16" i="3"/>
  <c r="D64" i="2"/>
  <c r="S235" i="3"/>
  <c r="W235" i="3" s="1"/>
  <c r="S304" i="3"/>
  <c r="W304" i="3" s="1"/>
  <c r="N15" i="7"/>
  <c r="N27" i="7"/>
  <c r="S27" i="7" s="1"/>
  <c r="N30" i="7"/>
  <c r="S30" i="7" s="1"/>
  <c r="N33" i="7"/>
  <c r="S33" i="7" s="1"/>
  <c r="S280" i="3"/>
  <c r="W280" i="3" s="1"/>
  <c r="S142" i="3"/>
  <c r="W142" i="3" s="1"/>
  <c r="S118" i="3"/>
  <c r="W118" i="3" s="1"/>
  <c r="N21" i="7"/>
  <c r="N102" i="7"/>
  <c r="S102" i="7" s="1"/>
  <c r="E105" i="2"/>
  <c r="D105" i="2" s="1"/>
  <c r="S262" i="3"/>
  <c r="W262" i="3" s="1"/>
  <c r="S310" i="3"/>
  <c r="W310" i="3" s="1"/>
  <c r="S319" i="3"/>
  <c r="W319" i="3" s="1"/>
  <c r="S337" i="3"/>
  <c r="W337" i="3" s="1"/>
  <c r="E99" i="2"/>
  <c r="C111" i="2"/>
  <c r="D8" i="10" l="1"/>
  <c r="C7" i="15"/>
  <c r="S143" i="7"/>
  <c r="D7" i="2"/>
  <c r="S145" i="7"/>
  <c r="S54" i="7"/>
  <c r="S9" i="7"/>
  <c r="W368" i="3"/>
  <c r="B173" i="6"/>
  <c r="H13" i="10"/>
  <c r="N22" i="8"/>
  <c r="N39" i="8" s="1"/>
  <c r="S84" i="4"/>
  <c r="C28" i="2"/>
  <c r="S21" i="7"/>
  <c r="W340" i="3"/>
  <c r="W31" i="3"/>
  <c r="W139" i="3"/>
  <c r="S90" i="7"/>
  <c r="C14" i="2"/>
  <c r="W325" i="3"/>
  <c r="N85" i="4"/>
  <c r="C21" i="2"/>
  <c r="C20" i="10" s="1"/>
  <c r="S10" i="4"/>
  <c r="D9" i="10"/>
  <c r="W169" i="3"/>
  <c r="D97" i="2"/>
  <c r="W10" i="3"/>
  <c r="D384" i="3"/>
  <c r="E155" i="2"/>
  <c r="S42" i="5"/>
  <c r="W41" i="5"/>
  <c r="W42" i="5"/>
  <c r="D88" i="2"/>
  <c r="D155" i="2" s="1"/>
  <c r="H32" i="10"/>
  <c r="I32" i="10"/>
  <c r="E111" i="2"/>
  <c r="I15" i="10"/>
  <c r="J20" i="10"/>
  <c r="J10" i="10"/>
  <c r="I10" i="10" s="1"/>
  <c r="C95" i="2"/>
  <c r="C128" i="2" s="1"/>
  <c r="C150" i="2" s="1"/>
  <c r="J6" i="10"/>
  <c r="I6" i="10" s="1"/>
  <c r="D96" i="2"/>
  <c r="H20" i="10"/>
  <c r="I16" i="10"/>
  <c r="J9" i="10"/>
  <c r="D99" i="2"/>
  <c r="E95" i="2"/>
  <c r="D112" i="2"/>
  <c r="D111" i="2" s="1"/>
  <c r="S55" i="4"/>
  <c r="W16" i="3"/>
  <c r="C6" i="10"/>
  <c r="S15" i="7"/>
  <c r="S41" i="4"/>
  <c r="T41" i="4" s="1"/>
  <c r="C88" i="2"/>
  <c r="C155" i="2" s="1"/>
  <c r="D7" i="15" l="1"/>
  <c r="C13" i="15"/>
  <c r="H33" i="10"/>
  <c r="C63" i="2"/>
  <c r="C89" i="2" s="1"/>
  <c r="E128" i="2"/>
  <c r="D95" i="2"/>
  <c r="D128" i="2" s="1"/>
  <c r="D150" i="2" s="1"/>
  <c r="I20" i="10"/>
  <c r="D32" i="10"/>
  <c r="J13" i="10"/>
  <c r="J21" i="10" s="1"/>
  <c r="J33" i="10" s="1"/>
  <c r="I9" i="10"/>
  <c r="I13" i="10" s="1"/>
  <c r="H21" i="10"/>
  <c r="D6" i="10"/>
  <c r="C13" i="10"/>
  <c r="D13" i="15" l="1"/>
  <c r="E7" i="15"/>
  <c r="E13" i="15" s="1"/>
  <c r="C154" i="2"/>
  <c r="E150" i="2"/>
  <c r="I21" i="10"/>
  <c r="I33" i="10" s="1"/>
  <c r="H37" i="10"/>
  <c r="H36" i="10"/>
  <c r="C21" i="10"/>
  <c r="C36" i="10" l="1"/>
  <c r="C34" i="10"/>
  <c r="C35" i="10" s="1"/>
  <c r="C33" i="10"/>
  <c r="C37" i="10"/>
  <c r="S22" i="4"/>
  <c r="S16" i="4"/>
  <c r="T9" i="4" l="1"/>
  <c r="S86" i="4"/>
  <c r="S27" i="4"/>
  <c r="T27" i="4" s="1"/>
  <c r="S85" i="4" l="1"/>
  <c r="D17" i="10"/>
  <c r="M144" i="7"/>
  <c r="L145" i="7"/>
  <c r="H126" i="7"/>
  <c r="H144" i="7" s="1"/>
  <c r="H145" i="7"/>
  <c r="L126" i="7"/>
  <c r="L144" i="7" s="1"/>
  <c r="I145" i="7"/>
  <c r="I126" i="7"/>
  <c r="I144" i="7" s="1"/>
  <c r="N145" i="7"/>
  <c r="F145" i="7"/>
  <c r="F126" i="7"/>
  <c r="M126" i="7"/>
  <c r="M145" i="7"/>
  <c r="E60" i="2" s="1"/>
  <c r="J126" i="7"/>
  <c r="J144" i="7" s="1"/>
  <c r="J145" i="7"/>
  <c r="E55" i="2" s="1"/>
  <c r="E53" i="2" s="1"/>
  <c r="K126" i="7"/>
  <c r="K144" i="7" s="1"/>
  <c r="K145" i="7"/>
  <c r="E26" i="2" s="1"/>
  <c r="G126" i="7"/>
  <c r="G144" i="7" s="1"/>
  <c r="G145" i="7"/>
  <c r="E19" i="2" s="1"/>
  <c r="E58" i="2" l="1"/>
  <c r="D60" i="2"/>
  <c r="D58" i="2" s="1"/>
  <c r="N126" i="7"/>
  <c r="D19" i="2"/>
  <c r="D14" i="2" s="1"/>
  <c r="E14" i="2"/>
  <c r="E21" i="2"/>
  <c r="E15" i="10" s="1"/>
  <c r="E20" i="10" s="1"/>
  <c r="D26" i="2"/>
  <c r="D21" i="2" s="1"/>
  <c r="D55" i="2"/>
  <c r="D53" i="2" s="1"/>
  <c r="F144" i="7"/>
  <c r="D63" i="2" l="1"/>
  <c r="D89" i="2" s="1"/>
  <c r="N144" i="7"/>
  <c r="S126" i="7"/>
  <c r="S144" i="7" s="1"/>
  <c r="D15" i="10"/>
  <c r="D20" i="10" s="1"/>
  <c r="E63" i="2"/>
  <c r="E7" i="10"/>
  <c r="D7" i="10" s="1"/>
  <c r="D13" i="10" s="1"/>
  <c r="G367" i="3"/>
  <c r="G385" i="3" s="1"/>
  <c r="S135" i="3"/>
  <c r="G366" i="3"/>
  <c r="D154" i="2" l="1"/>
  <c r="E13" i="10"/>
  <c r="E21" i="10" s="1"/>
  <c r="E33" i="10" s="1"/>
  <c r="W135" i="3"/>
  <c r="W366" i="3" s="1"/>
  <c r="S136" i="3"/>
  <c r="W136" i="3" s="1"/>
  <c r="W367" i="3" s="1"/>
  <c r="W385" i="3" s="1"/>
  <c r="E89" i="2"/>
  <c r="E154" i="2"/>
  <c r="D21" i="10"/>
  <c r="S367" i="3"/>
  <c r="S385" i="3" s="1"/>
  <c r="S366" i="3"/>
  <c r="E34" i="10" l="1"/>
  <c r="E35" i="10" s="1"/>
  <c r="D34" i="10"/>
  <c r="D35" i="10" s="1"/>
  <c r="D33" i="10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<sst xmlns="http://schemas.openxmlformats.org/spreadsheetml/2006/main" count="2218" uniqueCount="815">
  <si>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</si>
  <si>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</si>
  <si>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</si>
  <si>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</si>
  <si>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</si>
  <si>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</si>
  <si>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</si>
  <si>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</si>
  <si>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</si>
  <si>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</si>
  <si>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</si>
  <si>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</si>
  <si>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</si>
  <si>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</si>
  <si>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</si>
  <si>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</si>
  <si>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</si>
  <si>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</si>
  <si>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</si>
  <si>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</si>
  <si>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</si>
  <si>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</si>
  <si>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</si>
  <si>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</si>
  <si>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</si>
  <si>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</si>
  <si>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</si>
  <si>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</si>
  <si>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</si>
  <si>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</si>
  <si>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</si>
  <si>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</si>
  <si>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</si>
  <si>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</si>
  <si>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</si>
  <si>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</si>
  <si>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</si>
  <si>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</si>
  <si>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</si>
  <si>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</si>
  <si>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</si>
  <si>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</si>
  <si>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</si>
  <si>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</si>
  <si>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</si>
  <si>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</si>
  <si>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</si>
  <si>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</si>
  <si>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</si>
  <si>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</si>
  <si>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</si>
  <si>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</si>
  <si>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</si>
  <si>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</si>
  <si>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</si>
  <si>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</si>
  <si>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</si>
  <si>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</si>
  <si>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</si>
  <si>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</si>
  <si>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</si>
  <si>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</si>
  <si>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</si>
  <si>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</si>
  <si>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</si>
  <si>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</si>
  <si>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</si>
  <si>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</si>
  <si>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</si>
  <si>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</si>
  <si>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</si>
  <si>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</si>
  <si>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</si>
  <si>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</si>
  <si>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</si>
  <si>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</si>
  <si>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</si>
  <si>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</si>
  <si>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</si>
  <si>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</si>
  <si>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</si>
  <si>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</si>
  <si>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</si>
  <si>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</si>
  <si>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</si>
  <si>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</si>
  <si>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</si>
  <si>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</si>
  <si>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</si>
  <si>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</si>
  <si>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</si>
  <si>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</si>
  <si>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</si>
  <si>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</si>
  <si>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</si>
  <si>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</si>
  <si>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</si>
  <si>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</si>
  <si>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</si>
  <si>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</si>
  <si>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</si>
  <si>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</si>
  <si>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</si>
  <si>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</si>
  <si>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</si>
  <si>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</si>
  <si>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</si>
  <si>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</si>
  <si>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</si>
  <si>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</si>
  <si>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</si>
  <si>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</si>
  <si>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</si>
  <si>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</si>
  <si>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</si>
  <si>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</si>
  <si>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</si>
  <si>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</si>
  <si>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</si>
  <si>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</si>
  <si>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</si>
  <si>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</si>
  <si>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</si>
  <si>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</si>
  <si>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</si>
  <si>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</si>
  <si>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</si>
  <si>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</si>
  <si>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</si>
  <si>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</si>
  <si>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</si>
  <si>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</si>
  <si>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</si>
  <si>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</si>
  <si>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</si>
  <si>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</si>
  <si>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</si>
  <si>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</si>
  <si>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</si>
  <si>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</si>
  <si>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</si>
  <si>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</si>
  <si>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</si>
  <si>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</si>
  <si>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</si>
  <si>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</si>
  <si>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</si>
  <si>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</si>
  <si>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</si>
  <si>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</si>
  <si>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</si>
  <si>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</si>
  <si>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</si>
  <si>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</si>
  <si>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</si>
  <si>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</si>
  <si>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</si>
  <si>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</si>
  <si>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</si>
  <si>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</si>
  <si>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</si>
  <si>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</si>
  <si>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</si>
  <si>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</si>
  <si>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</si>
  <si>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</si>
  <si>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</si>
  <si>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</si>
  <si>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</si>
  <si>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</si>
  <si>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</si>
  <si>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</si>
  <si>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</si>
  <si>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</si>
  <si>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</si>
  <si>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</si>
  <si>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</si>
  <si>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</si>
  <si>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</si>
  <si>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</si>
  <si>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</si>
  <si>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</si>
  <si>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</si>
  <si>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</si>
  <si>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</si>
  <si>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</si>
  <si>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</si>
  <si>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</si>
  <si>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</si>
  <si>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</si>
  <si>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</si>
  <si>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</si>
  <si>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</si>
  <si>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</si>
  <si>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</si>
  <si>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</si>
  <si>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</si>
  <si>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</si>
  <si>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</si>
  <si>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</si>
  <si>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</si>
  <si>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</si>
  <si>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</si>
  <si>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</si>
  <si>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</si>
  <si>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</si>
  <si>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</si>
  <si>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</si>
  <si>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</si>
  <si>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</si>
  <si>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</si>
  <si>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</si>
  <si>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</si>
  <si>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</si>
  <si>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</si>
  <si>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</si>
  <si>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</si>
  <si>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</si>
  <si>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</si>
  <si>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</si>
  <si>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</si>
  <si>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</si>
  <si>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</si>
  <si>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</si>
  <si>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</si>
  <si>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</si>
  <si>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</si>
  <si>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</si>
  <si>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</si>
  <si>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</si>
  <si>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</si>
  <si>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</si>
  <si>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</si>
  <si>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</si>
  <si>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</si>
  <si>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</si>
  <si>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</si>
  <si>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</si>
  <si>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</si>
  <si>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</si>
  <si>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</si>
  <si>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</si>
  <si>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</si>
  <si>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</si>
  <si>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</si>
  <si>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</si>
  <si>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</si>
  <si>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</si>
  <si>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</si>
  <si>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</si>
  <si>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</si>
  <si>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</si>
  <si>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</si>
  <si>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</si>
  <si>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</si>
  <si>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</si>
  <si>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</si>
  <si>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</si>
  <si>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</si>
  <si>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</si>
  <si>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</si>
  <si>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</si>
  <si>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</si>
  <si>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</si>
  <si>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</si>
  <si>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</si>
  <si>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</si>
  <si>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</si>
  <si>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</si>
  <si>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</si>
  <si>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</si>
  <si>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</si>
  <si>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</si>
  <si>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</si>
  <si>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</si>
  <si>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</si>
  <si>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</si>
  <si>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</si>
  <si>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</si>
  <si>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</si>
  <si>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</si>
  <si>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</si>
  <si>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</si>
  <si>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</si>
  <si>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</si>
  <si>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</si>
  <si>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</si>
  <si>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</si>
  <si>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</si>
  <si>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</si>
  <si>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</si>
  <si>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</si>
  <si>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</si>
  <si>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</si>
  <si>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</si>
  <si>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</si>
  <si>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</si>
  <si>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</si>
  <si>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</si>
  <si>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</si>
  <si>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</si>
  <si>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</si>
  <si>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</si>
  <si>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</si>
  <si>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</si>
  <si>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</si>
  <si>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</si>
  <si>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</si>
  <si>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</si>
  <si>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</si>
  <si>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</si>
  <si>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</si>
  <si>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</si>
  <si>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</si>
  <si>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</si>
  <si>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</si>
  <si>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</si>
  <si>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</si>
  <si>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</si>
  <si>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</si>
  <si>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</si>
  <si>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</si>
  <si>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</si>
  <si>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</si>
  <si>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</si>
  <si>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</si>
  <si>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</si>
  <si>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</si>
  <si>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</si>
  <si>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</si>
  <si>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</si>
  <si>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</si>
  <si>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</si>
  <si>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</si>
  <si>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</si>
  <si>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</si>
  <si>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</si>
  <si>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</si>
  <si>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</si>
  <si>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Egy mosolyért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</si>
  <si>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</si>
  <si>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</si>
  <si>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</si>
  <si>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</si>
  <si>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</si>
  <si>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Fiatal házasok első lakáshoz jutási támogatása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</si>
  <si>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</si>
  <si>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</si>
  <si>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</si>
  <si>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</si>
  <si>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</si>
  <si>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</si>
  <si>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</si>
  <si>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</si>
  <si>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</si>
  <si>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</si>
  <si>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</si>
  <si>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</si>
  <si>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</si>
  <si>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</si>
  <si>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</si>
  <si>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</si>
  <si>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</si>
  <si>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</si>
  <si>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</si>
  <si>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</si>
  <si>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</si>
  <si>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</si>
  <si>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</si>
  <si>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</si>
  <si>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</si>
  <si>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</si>
  <si>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</si>
  <si>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</si>
  <si>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</si>
  <si>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</si>
  <si>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</si>
  <si>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</si>
  <si>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</si>
  <si>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</si>
  <si>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</si>
  <si>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</si>
  <si>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</si>
  <si>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</si>
  <si>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</si>
  <si>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</si>
  <si>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</si>
  <si>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</si>
  <si>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</si>
  <si>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</si>
  <si>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</si>
  <si>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</si>
  <si>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</si>
  <si>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</si>
  <si>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</si>
  <si>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</si>
  <si>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</si>
  <si>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</si>
  <si>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</si>
  <si>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</si>
  <si>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</si>
  <si>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</si>
  <si>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</si>
  <si>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</si>
  <si>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</si>
  <si>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</si>
  <si>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</si>
  <si>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</si>
  <si>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</si>
  <si>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</si>
  <si>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</si>
  <si>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</si>
  <si>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</si>
  <si>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</si>
  <si>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</si>
  <si>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</si>
  <si>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</si>
  <si>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</si>
  <si>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</si>
  <si>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</si>
  <si>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</si>
  <si>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</si>
  <si>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</si>
  <si>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</si>
  <si>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</si>
  <si>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</si>
  <si>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</si>
  <si>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</si>
  <si>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</si>
  <si>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</si>
  <si>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</si>
  <si>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</si>
  <si>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</si>
  <si>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</si>
  <si>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</si>
  <si>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</si>
  <si>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</si>
  <si>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</si>
  <si>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</si>
  <si>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</si>
  <si>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</si>
  <si>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</si>
  <si>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</si>
  <si>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</si>
  <si>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</si>
  <si>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</si>
  <si>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</si>
  <si>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</si>
  <si>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</si>
  <si>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</si>
  <si>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</si>
  <si>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</si>
  <si>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</si>
  <si>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</si>
  <si>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</si>
  <si>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</si>
  <si>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</si>
  <si>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</si>
  <si>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</si>
  <si>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</si>
  <si>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</si>
  <si>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</si>
  <si>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</si>
  <si>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</si>
  <si>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</si>
  <si>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</si>
  <si>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</si>
  <si>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</si>
  <si>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</si>
  <si>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</si>
  <si>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</si>
  <si>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</si>
  <si>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</si>
  <si>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</si>
  <si>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</si>
  <si>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</si>
  <si>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</si>
  <si>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</si>
  <si>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</si>
  <si>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</si>
  <si>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</si>
  <si>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</si>
  <si>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</si>
  <si>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</si>
  <si>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</si>
  <si>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</si>
  <si>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Központi irányító szervi támogatás fc.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</si>
  <si>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</si>
  <si>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</si>
  <si>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</si>
  <si>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</si>
  <si>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</si>
  <si>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</si>
  <si>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</si>
  <si>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</si>
  <si>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</si>
  <si>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</si>
  <si>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</si>
  <si>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</si>
  <si>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</si>
  <si>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</si>
  <si>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</si>
  <si>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</si>
  <si>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</si>
  <si>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</si>
  <si>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Útburkolati jelek festése</t>
  </si>
  <si>
    <t>Kitüntetések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</si>
  <si>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</si>
  <si>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</si>
  <si>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</si>
  <si>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</si>
  <si>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</si>
  <si>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</si>
  <si>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</si>
  <si>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</si>
  <si>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</si>
  <si>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</si>
  <si>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</si>
  <si>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</si>
  <si>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</si>
  <si>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</si>
  <si>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</si>
  <si>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</si>
  <si>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</si>
  <si>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</si>
  <si>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</si>
  <si>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</si>
  <si>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</si>
  <si>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</si>
  <si>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</si>
  <si>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</si>
  <si>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</si>
  <si>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</si>
  <si>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</si>
  <si>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</si>
  <si>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</si>
  <si>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</si>
  <si>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</si>
  <si>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</si>
  <si>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</si>
  <si>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</si>
  <si>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ADÓSSÁGOT KELETKEZTETŐ ÜGYLETEK VÁRHATÓ EGYÜTTES ÖSSZEGE</t>
  </si>
  <si>
    <t>Viziközmű vagyonkezelési díj bevétel</t>
  </si>
  <si>
    <t>Felsőoktatási ösztöndíj pályázat</t>
  </si>
  <si>
    <t>Településfejlesztési koncepció</t>
  </si>
  <si>
    <t>Drogstratégia Program</t>
  </si>
  <si>
    <t>Esélyegyenlőségi terv</t>
  </si>
  <si>
    <t>Közművelődési érdekeltségnövelő pályázat</t>
  </si>
  <si>
    <t>General Medicina Kft röntgenkészülék vás.támogatás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</si>
  <si>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</si>
  <si>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</si>
  <si>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</si>
  <si>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</si>
  <si>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2019. évi előirányzat</t>
  </si>
  <si>
    <t>2020. évi előirányzat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</si>
  <si>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</si>
  <si>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</si>
  <si>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</si>
  <si>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</si>
  <si>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</si>
  <si>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</si>
  <si>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</si>
  <si>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</si>
  <si>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</si>
  <si>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</si>
  <si>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</si>
  <si>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</si>
  <si>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</si>
  <si>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</si>
  <si>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</si>
  <si>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</si>
  <si>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</si>
  <si>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>Működési előleg/ dologi, személyi/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</si>
  <si>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</si>
  <si>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</si>
  <si>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</si>
  <si>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</si>
  <si>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</si>
  <si>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</si>
  <si>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A projekt neve:</t>
  </si>
  <si>
    <t>TOP-5.2.1-15 A társadalmi együttűködés erősítését szolgáló helyi szintű koplex programok</t>
  </si>
  <si>
    <t>GZRT-T-Ö-2016-0033 Elektromos töltőállomás Várpalotán önrésszel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</si>
  <si>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</si>
  <si>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</si>
  <si>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</si>
  <si>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</si>
  <si>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</si>
  <si>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</si>
  <si>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Pályázati önrészek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</si>
  <si>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</si>
  <si>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</si>
  <si>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</si>
  <si>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</si>
  <si>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</si>
  <si>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</si>
  <si>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</si>
  <si>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</si>
  <si>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</si>
  <si>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</si>
  <si>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</si>
  <si>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</si>
  <si>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</si>
  <si>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</si>
  <si>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</si>
  <si>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</si>
  <si>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</si>
  <si>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</si>
  <si>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</si>
  <si>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</si>
  <si>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</si>
  <si>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</si>
  <si>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</si>
  <si>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személyi</t>
  </si>
  <si>
    <t>járulék</t>
  </si>
  <si>
    <t>dologi</t>
  </si>
  <si>
    <t>beruházás</t>
  </si>
  <si>
    <t>tájékoztató jelleggel az Áht. 24. § (4) bekezdés c) pontja alapján</t>
  </si>
  <si>
    <t>Áfa visszatérülés</t>
  </si>
  <si>
    <t>TOP-4.1.1-15 Egészségügyi alapellátás infrastrukturális fejlesztése</t>
  </si>
  <si>
    <t>2019.</t>
  </si>
  <si>
    <t>Eredeti</t>
  </si>
  <si>
    <t>Fűtőmű vagyonkezelési díj bevétel</t>
  </si>
  <si>
    <t>Szemünkfénye továbbszámlázás</t>
  </si>
  <si>
    <t>Önkormányzati feladatellátást szolgáló fejlesztések</t>
  </si>
  <si>
    <t>Fogorvosi rendelő költözés</t>
  </si>
  <si>
    <t>Könyvtári érdekeltséget növelő támogatás</t>
  </si>
  <si>
    <t>Thury Sport  Kft működési támogatás</t>
  </si>
  <si>
    <t>Thury Sport  Kft sportcsarnok építés önrész</t>
  </si>
  <si>
    <t>2055/2017. (XII.27.) ASP rendszer működésének támogatása</t>
  </si>
  <si>
    <t>Thury-Vár Kft TDM működési támogatás</t>
  </si>
  <si>
    <t>InAirQ  CE69 pályázat</t>
  </si>
  <si>
    <t>Csór fejlesztési hozzájárulás</t>
  </si>
  <si>
    <t>2020.</t>
  </si>
  <si>
    <t>2021.</t>
  </si>
  <si>
    <t>adatok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</si>
  <si>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</si>
  <si>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</si>
  <si>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</si>
  <si>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</si>
  <si>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</si>
  <si>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</si>
  <si>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</si>
  <si>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</si>
  <si>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</si>
  <si>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</si>
  <si>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</si>
  <si>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</si>
  <si>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</si>
  <si>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</t>
  </si>
  <si>
    <t>Munkáltatót terhelő járulékok</t>
  </si>
  <si>
    <t>Működési célú kiadások ÁH-on belülre</t>
  </si>
  <si>
    <t>Működési célú kiadások ÁH-on kívülre</t>
  </si>
  <si>
    <t>Tartalékok</t>
  </si>
  <si>
    <t>Egyéb felhalmozási célú kiadások ÁH-on kívülre</t>
  </si>
  <si>
    <t>Kiadások összesen</t>
  </si>
  <si>
    <t>tájékoztató jelleggel az Áht. 24. § (4) bekezdés b) pontja alapján</t>
  </si>
  <si>
    <t>2012. évi előirányzat</t>
  </si>
  <si>
    <t>2021. évi előirányzat</t>
  </si>
  <si>
    <t>Röntgen készülék vásárlása</t>
  </si>
  <si>
    <t>Vagyonhasznosítás kiadásai</t>
  </si>
  <si>
    <t>Összevont Óvoda és Bőlcsöde</t>
  </si>
  <si>
    <t>Intézményifelújítási kiadások összesen</t>
  </si>
  <si>
    <t xml:space="preserve">A projekt neve: </t>
  </si>
  <si>
    <t>TOP-1.2.1-15 Társadalmi és környezeti szempontból fenntartható turizmusfejlesztés</t>
  </si>
  <si>
    <t>EU-s forrás 2017. évi maradvány</t>
  </si>
  <si>
    <t>TOP-4.1.1-15 Eü-i alapellátás infrastruktúrális fejlesztése</t>
  </si>
  <si>
    <t>TOP-3.1.1-15 Fenntartható közlekedés fejlesztés</t>
  </si>
  <si>
    <t>TOP-5.2.1-15 A Társadalmi együttműködés erősítését szolgáló helyi szintű komplex programok</t>
  </si>
  <si>
    <t>Ellátottak pénzebli juttatásai</t>
  </si>
  <si>
    <t>Országgyűlési választás támogatása</t>
  </si>
  <si>
    <t>Víziközmű fejlesztés(szennyvíztisztító telep rács beszerzés, jóváhagyott GFT alapján, szennyvízvezeték kiváltás)</t>
  </si>
  <si>
    <t>Európa polgárokért pályázat</t>
  </si>
  <si>
    <t>Kubinyi Ágoston Program</t>
  </si>
  <si>
    <t>Pétfürdő fejlesztési hozzájárulás</t>
  </si>
  <si>
    <t>ÁFA visszatérülés</t>
  </si>
  <si>
    <t>Pályázatok önrészei</t>
  </si>
  <si>
    <t>TOP-3.2.1-16 SECAP</t>
  </si>
  <si>
    <t>TOP-3.2.1-16 SECAP pályázat</t>
  </si>
  <si>
    <t>1498/2018. (IX.10.) kormányhatározat szerinti  infrastruktúrális támogatás</t>
  </si>
  <si>
    <t>1602/2018(XI.27.) Korm.hat. Téli rezsicsökkentés</t>
  </si>
  <si>
    <t>Múzeális intézményk szakmai támogatása (Kubinyi Ágoston Program)</t>
  </si>
  <si>
    <t>Elsámolásból származó bevételek</t>
  </si>
  <si>
    <t>1. melléklet a 2/2019. (II.28.) önkormányzati rendelethez</t>
  </si>
  <si>
    <t>2019. évi eredeti előirányzat</t>
  </si>
  <si>
    <t>2019. évi  módosított előirányzat</t>
  </si>
  <si>
    <t>Várpalota Város Önkormányzatának 2019. évi bevételei</t>
  </si>
  <si>
    <t>2. melléklet a 2/2019. (II.28.) önkormányzati rendelethez</t>
  </si>
  <si>
    <t>Önkormányzati feladatok és egyéb kötelezettségek kiadásai 2019. év</t>
  </si>
  <si>
    <t>3. melléklet a 2/2019. (II.28.) önkormányzati rendelethez</t>
  </si>
  <si>
    <t>Várpalota Város Önkormányzata Intézményeinek 2019. évi bevételei</t>
  </si>
  <si>
    <t>4. melléklet a 2/2019. (II.28.) önkormányzati rendelethez</t>
  </si>
  <si>
    <t>5. melléklet a 2/2019. (II.28.) önkormányzati rendelethez</t>
  </si>
  <si>
    <t>Várpalota Város Önkormányzata Intézményeinek 2019. évi kiadásai</t>
  </si>
  <si>
    <t>2019. évi beruházások és egyéb felhalmozási kiadások előirányzata</t>
  </si>
  <si>
    <t>6. melléklet a 2/2019 (II.28.) önkormányzati rendelethez</t>
  </si>
  <si>
    <t>7.3. melléklet a 2/2019. (II.28.) önkormányzati rendelethez</t>
  </si>
  <si>
    <t>7.4. melléklet a 2/2019. (II.28.) önkormányzati rendelethez</t>
  </si>
  <si>
    <t>7.5. melléklet a 2/2019. (II.28.) önkormányzati rendelethez</t>
  </si>
  <si>
    <t>Önkormányzaton kívüli EU-s projektekhez történő hozzájárulás 2019. évi előirányzat</t>
  </si>
  <si>
    <t>7.6. melléklet a 2/2019. (II.28.) önkormányzati rendelethez</t>
  </si>
  <si>
    <t>7.7. melléklet a 2/2019. (II.28.) önkormányzati rendelethez</t>
  </si>
  <si>
    <t>7.8. melléklet a 2/2019. (II.28.) önkormányzati rendelethez</t>
  </si>
  <si>
    <t>7.9. melléklet a 2/2019. (II.28.) önkormányzati rendelethez</t>
  </si>
  <si>
    <t>7.10 melléklet a 2/2019. (II.28.) önkormányzati rendelethez</t>
  </si>
  <si>
    <t>8. melléklet a 2/2019. (II.28.) önkormányzati rendelethez</t>
  </si>
  <si>
    <t>2019. évi felújítási előirányzata</t>
  </si>
  <si>
    <t>14. melléklet a 2/2019. (II.28.) önkormányzati rendelethez</t>
  </si>
  <si>
    <t>15. melléklet a 2/2019. (II.28.) önkormányzati rendelethez</t>
  </si>
  <si>
    <t>16. melléklet a 2/2019. (II.28.) önkormányzati rendelethez</t>
  </si>
  <si>
    <t>Módosítás előtt</t>
  </si>
  <si>
    <t>Háziorvosi alapellátás - OEP finansz.</t>
  </si>
  <si>
    <t>Kiegyenlítő bérrendezés pályázat</t>
  </si>
  <si>
    <t>2018.évi pénzmaradvány</t>
  </si>
  <si>
    <t>Vagyonhasznosítás bevételei</t>
  </si>
  <si>
    <t>1493/2018/X.10) Kormányhatározattal biztosított támogatás</t>
  </si>
  <si>
    <t>Arany János tehetséggondozó program</t>
  </si>
  <si>
    <t>Háziorvosi, fogorvosi alapellátás</t>
  </si>
  <si>
    <t>Palotasport Kft működési támogatás</t>
  </si>
  <si>
    <t>k</t>
  </si>
  <si>
    <t>THURY-VÁR Kft TDM szervezet alapítói hozzájárulás</t>
  </si>
  <si>
    <t>Közvetített szolgálatások ellenértéke</t>
  </si>
  <si>
    <t>Bérlemények, bérlakások eszköz beszerzései</t>
  </si>
  <si>
    <t>Gyermekétkeztetés (iskolai konyhák) beszerzése</t>
  </si>
  <si>
    <t>IÜSZ eszközbeszerzései</t>
  </si>
  <si>
    <t>1493/2018.(X.10) kormányhatározat eszközbeszerzések</t>
  </si>
  <si>
    <t>Közutak, hidak beruházásai</t>
  </si>
  <si>
    <t>Közvilágítás beruházás (bővítés)</t>
  </si>
  <si>
    <t>Szemünkfénye program készülékek megvásárlása</t>
  </si>
  <si>
    <t>Vagyonhasznosítás beruházásai, beszerzései</t>
  </si>
  <si>
    <t>Városüzemeltetés beszerzései</t>
  </si>
  <si>
    <t>Pályázatok beruházásai, eszközbeszerzései</t>
  </si>
  <si>
    <t>Gyermekbútorok, konyhai eszközök beszerzése</t>
  </si>
  <si>
    <t>informatikai eszközök beszerzése</t>
  </si>
  <si>
    <t>bútorok, eszközök beszerzése</t>
  </si>
  <si>
    <t>EFOP-1.2.9-17 Nők a családbn éa munkahelyen-Várpalota pály.</t>
  </si>
  <si>
    <t>2020. után</t>
  </si>
  <si>
    <t>2018.évi maradvány</t>
  </si>
  <si>
    <t>2020 után</t>
  </si>
  <si>
    <t>InAirQ CE069 projekt</t>
  </si>
  <si>
    <t>EFOP-1.5-16/2017-00010 Humán szolgáltatások Várpalota</t>
  </si>
  <si>
    <t>Egyéb működési célú pe.átadás</t>
  </si>
  <si>
    <t>A projekt neve: TOP-3.2.1-16-VE2-2017-00001 Fentartható Energia és Klíma Akcióterv kidolgozása Veszprém  Megyében</t>
  </si>
  <si>
    <t>1493/2018. (X.10.) kormányhatározattal biztosított támogatás</t>
  </si>
  <si>
    <t>Közutak, közvilágítás felújítása</t>
  </si>
  <si>
    <t>Pályázatok felújítási kiadásai</t>
  </si>
  <si>
    <t>Önkormányzati feladatellátást szolgáló fejlesztések önrésszel</t>
  </si>
  <si>
    <t>10. melléklet a 2/2019. (II.28.) önkormányzati rendelethez</t>
  </si>
  <si>
    <t>Utak fenntartása (kátyúzás)</t>
  </si>
  <si>
    <t>Önkormányzati kiadások összesen:</t>
  </si>
  <si>
    <t>11. melléklet a 2/2019. (II.28.) önkormányzati rendelethez</t>
  </si>
  <si>
    <t>a közvetett támogatásokról 2019.</t>
  </si>
  <si>
    <t>12. melléklet a 2/2019. (II.28.) önkormányzati rendelethez</t>
  </si>
  <si>
    <t xml:space="preserve">Hitel-állomány </t>
  </si>
  <si>
    <t>Tőke-törlesztés</t>
  </si>
  <si>
    <t xml:space="preserve">Hitel-állomány  </t>
  </si>
  <si>
    <t xml:space="preserve">Kamat  és kamat jellegű kiadások </t>
  </si>
  <si>
    <t>Várpalota Város Önkormányzat 2019. évi adósságot keletkeztető fejlesztési céljai</t>
  </si>
  <si>
    <t>Előirányzatfelhasználási ütemterv 2019.</t>
  </si>
  <si>
    <t>Egyéb felhalmozási célú kiadások ÁH-on belülre</t>
  </si>
  <si>
    <t>Hosszú lejáratú hitel felvétele</t>
  </si>
  <si>
    <t>9. melléklet a 2/2019. (II.28.) önkormányzati rendelethez</t>
  </si>
  <si>
    <t>Várpalota Város Önkormányzatának működési és felhalmozási költségvetési bevételei és kiadásai 2019. évben</t>
  </si>
  <si>
    <t>Módosítás előtt előirányzat</t>
  </si>
  <si>
    <t>Módosított előirányzat</t>
  </si>
  <si>
    <t>13. melléklet a 2/2019. (II.28.) önkormányzati rendelethez</t>
  </si>
  <si>
    <t>2022.</t>
  </si>
  <si>
    <t>Fejlesztés várható teljes kiadása</t>
  </si>
  <si>
    <t xml:space="preserve">Támogatás </t>
  </si>
  <si>
    <t>* hazai támogatás</t>
  </si>
  <si>
    <t>** EU támogatás, beadott pályázat támogatói döntés még nem áll rendelkezésre</t>
  </si>
  <si>
    <r>
      <t>TOP-7.1.1-16-H-008-3</t>
    </r>
    <r>
      <rPr>
        <sz val="9"/>
        <color rgb="FF244BAE"/>
        <rFont val="Times New Roman"/>
        <family val="1"/>
        <charset val="238"/>
      </rPr>
      <t xml:space="preserve"> - </t>
    </r>
    <r>
      <rPr>
        <sz val="9"/>
        <color rgb="FF404040"/>
        <rFont val="Times New Roman"/>
        <family val="1"/>
        <charset val="238"/>
      </rPr>
      <t>Közösségi terek tartalmi megújítását és fejlesztését szolgáló infrastrukturális fejlesztések támogatása, továbbá közösséget szolgáló szervezetek tevékenységi színvonalának emelését szolgáló eszközbeszerzések támogatása Várpalota belterület 149 hrsz-ú ingatlan felújítása *</t>
    </r>
  </si>
  <si>
    <t>*** TAO támogatás, melynek kedvezményezettje nem az önkormányzat</t>
  </si>
  <si>
    <t>Kosárlabda sportcsarnok építése a Várpalota belterület 184 hrsz-ú ingatlanon ***</t>
  </si>
  <si>
    <r>
      <t>TOP-7.1.1-16-H-008-1 -</t>
    </r>
    <r>
      <rPr>
        <sz val="9"/>
        <color rgb="FF244BAE"/>
        <rFont val="Times New Roman"/>
        <family val="1"/>
        <charset val="238"/>
      </rPr>
      <t xml:space="preserve"> </t>
    </r>
    <r>
      <rPr>
        <sz val="9"/>
        <color rgb="FF404040"/>
        <rFont val="Times New Roman"/>
        <family val="1"/>
        <charset val="238"/>
      </rPr>
      <t>Multifunkcionális tér kialakítása – Múltunk megőrzése modern szolgáltatásokkal  - Új könyvtár építése **</t>
    </r>
  </si>
  <si>
    <t>8100 Várpalota (Inota), Polyán u. 2. orvosi és fogorvosi rendelő felújítása, orvosi és fogorvosi rendelőhöz szükséges eszközök beszerzése **</t>
  </si>
  <si>
    <t>Céltartalék (viziközmű fejlesztés, fejlesztési célú céltartalék)</t>
  </si>
  <si>
    <t>Kölcsön felvétele</t>
  </si>
  <si>
    <t>Hitel-, kölcsön felvétele Áht.-on kívülről</t>
  </si>
  <si>
    <t>7.1. melléklet a 2/2019. (II.28.) önkormányzati rendelethez</t>
  </si>
  <si>
    <t>7.2. melléklet a 2/2019. (II.28.) önkormányzati rendelethez</t>
  </si>
  <si>
    <t>Raiffeisen Bank Zrt.</t>
  </si>
  <si>
    <t>Hitelfelvétel 2019.</t>
  </si>
  <si>
    <t>Tőke-törlesztés 2019.</t>
  </si>
  <si>
    <t>Tőke-törlesztés 2020.</t>
  </si>
  <si>
    <t>Tőke-törlesztés 2021.</t>
  </si>
  <si>
    <t>Kamat  és kamat jellegű kiadások 2019.</t>
  </si>
  <si>
    <t>Kamat  és kamat jellegű kiadások 2020.</t>
  </si>
  <si>
    <t>Kamat  és kamat jellegű kiadások 2021.</t>
  </si>
  <si>
    <t>Hitel- és kölcsönfelvétel állalmháztartáson kívülről</t>
  </si>
  <si>
    <t>Játszóeszközök karbantartása</t>
  </si>
  <si>
    <t>1. melléklet a 4/2019. (III.29.) önkormányzati rendelethez</t>
  </si>
  <si>
    <t>2. melléklet a 4/2019. (III.29.) önkormányzati rendelethez</t>
  </si>
  <si>
    <t>3. melléklet a 4/2019. (III.29.) önkormányzati rendelethez</t>
  </si>
  <si>
    <t>4. melléklet a 4/2019 (III.29.) önkormányzati rendelethez</t>
  </si>
  <si>
    <t>5. melléklet a 4/2019. (III.29.) önkormányzati rendelethez</t>
  </si>
  <si>
    <t>6. melléklet a  4/2019. (III.29.) önkormányzati rendelethez</t>
  </si>
  <si>
    <t>7.1. melléklet a 4/2019 (III.29.) önkormányzati rendelethez</t>
  </si>
  <si>
    <t>7.2. melléklet a 4/2019 (III.29.) önkormányzati rendelethez</t>
  </si>
  <si>
    <t>7.3. melléklet a 4/2019. (III.29.) önkormányzati rendelethez</t>
  </si>
  <si>
    <t>7.4. melléklet a 4/2019. (III.29.) önkormányzati rendelethez</t>
  </si>
  <si>
    <t>7.5. melléklet a 4/2019. (III.29.) önkormányzati rendelethez</t>
  </si>
  <si>
    <t>7.6. melléklet a 4/2019. (III.29.) önkormányzati rendelethez</t>
  </si>
  <si>
    <t>7.7. melléklet a 4/2019. (III.29.) önkormányzati rendelethez</t>
  </si>
  <si>
    <t>7.8. melléklet a 4/2019. (III.29.) önkormányzati rendelethez</t>
  </si>
  <si>
    <t>7.9. melléklet a 4/2019. (III.29.) önkormányzati rendelethez</t>
  </si>
  <si>
    <t>7.10 melléklet a 4/2019. (III.29.) önkormányzati rendelethez</t>
  </si>
  <si>
    <t>8. melléklet a 4/2019. (III.29.) önkormányzati rendelethez</t>
  </si>
  <si>
    <t>9. melléklet a 4/2019. (III.29.) önkormányzati rendelethez</t>
  </si>
  <si>
    <t>10. melléklet a 4/2019. (III.29.) önkormányzati rendelethez</t>
  </si>
  <si>
    <t>11. melléklet a 4/2019. (III.29.) önkormányzati rendelethez</t>
  </si>
  <si>
    <t>12. melléklet a 4/2019. (III.29.) önkormányzati rendelethez</t>
  </si>
  <si>
    <t>13. melléklet a 4/2019. (III.29.) önkormányzati rendelethez</t>
  </si>
  <si>
    <t>14. melléklet a 4/2019. (III.29.) önkormányzati rendelethez</t>
  </si>
  <si>
    <t>15. melléklet a 4/2019. (III.29.) önkormányzati rendelethez</t>
  </si>
  <si>
    <t>16. melléklet a 4/2019. (III.29.)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</si>
</sst>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  <numFmt numFmtId="171" formatCode="&quot; &quot;#,##0&quot;    &quot;;&quot;-&quot;#,##0&quot;    &quot;;&quot; -&quot;00&quot;    &quot;;&quot; &quot;@&quot; &quot;"/>
  </numFmts>
  <fonts count="118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Palatino Linotype"/>
      <family val="1"/>
      <charset val="238"/>
    </font>
    <font>
      <sz val="9"/>
      <color indexed="8"/>
      <name val="Palatino Linotype"/>
      <family val="1"/>
      <charset val="1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1"/>
    </font>
    <font>
      <i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1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Palatino Linotype"/>
      <family val="1"/>
      <charset val="1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b/>
      <i/>
      <sz val="12"/>
      <color indexed="8"/>
      <name val="Palatino Linotype"/>
      <family val="1"/>
      <charset val="238"/>
    </font>
    <font>
      <i/>
      <sz val="12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1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sz val="9"/>
      <color indexed="8"/>
      <name val="Arial"/>
      <family val="2"/>
      <charset val="238"/>
    </font>
    <font>
      <b/>
      <sz val="9"/>
      <color indexed="8"/>
      <name val="Palatino Linotype"/>
      <family val="1"/>
      <charset val="1"/>
    </font>
    <font>
      <b/>
      <i/>
      <sz val="9"/>
      <color indexed="8"/>
      <name val="Palatino Linotype"/>
      <family val="1"/>
      <charset val="1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1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9"/>
      <color theme="0"/>
      <name val="Palatino Linotype"/>
      <family val="1"/>
      <charset val="238"/>
    </font>
    <font>
      <i/>
      <sz val="9"/>
      <color theme="0"/>
      <name val="Calibri"/>
      <family val="2"/>
      <charset val="238"/>
    </font>
    <font>
      <sz val="9"/>
      <color theme="0"/>
      <name val="Calibri"/>
      <family val="2"/>
      <charset val="238"/>
    </font>
    <font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Palatino Linotype"/>
      <family val="1"/>
      <charset val="1"/>
    </font>
    <font>
      <sz val="1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color theme="0"/>
      <name val="Palatino Linotype"/>
      <family val="1"/>
      <charset val="1"/>
    </font>
    <font>
      <sz val="12"/>
      <color theme="0"/>
      <name val="Calibri"/>
      <family val="2"/>
      <charset val="238"/>
    </font>
    <font>
      <i/>
      <sz val="9"/>
      <color theme="0"/>
      <name val="Palatino Linotype"/>
      <family val="1"/>
      <charset val="238"/>
    </font>
    <font>
      <i/>
      <sz val="12"/>
      <color theme="7" tint="0.39997558519241921"/>
      <name val="Calibri"/>
      <family val="2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sz val="11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sz val="11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 tint="4.9989318521683403E-2"/>
      <name val="Palatino Linotype"/>
      <family val="1"/>
      <charset val="238"/>
    </font>
    <font>
      <b/>
      <i/>
      <sz val="11"/>
      <color rgb="FF000000"/>
      <name val="Palatino Linotype"/>
      <family val="1"/>
      <charset val="238"/>
    </font>
    <font>
      <b/>
      <i/>
      <sz val="9"/>
      <color rgb="FF000000"/>
      <name val="Palatino Linotype"/>
      <family val="1"/>
      <charset val="238"/>
    </font>
    <font>
      <b/>
      <sz val="9"/>
      <color rgb="FF000000"/>
      <name val="Palatino Linotype"/>
      <family val="1"/>
      <charset val="238"/>
    </font>
    <font>
      <sz val="7"/>
      <color rgb="FF000000"/>
      <name val="Palatino Linotype"/>
      <family val="1"/>
      <charset val="238"/>
    </font>
    <font>
      <b/>
      <sz val="7"/>
      <color rgb="FF000000"/>
      <name val="Palatino Linotype"/>
      <family val="1"/>
      <charset val="238"/>
    </font>
    <font>
      <b/>
      <sz val="8"/>
      <color rgb="FF000000"/>
      <name val="Palatino Linotype"/>
      <family val="1"/>
      <charset val="238"/>
    </font>
    <font>
      <sz val="9"/>
      <color rgb="FF404040"/>
      <name val="Times New Roman"/>
      <family val="1"/>
      <charset val="238"/>
    </font>
    <font>
      <sz val="9"/>
      <color rgb="FF244BAE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</fills>
  <borders count="28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/>
      <top/>
      <bottom style="double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23">
    <xf numFmtId="0" fontId="0" fillId="0" borderId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56" fillId="0" borderId="0" applyFill="0" applyBorder="0" applyAlignment="0" applyProtection="0"/>
  </cellStyleXfs>
  <cellXfs count="1724">
    <xf numFmtId="0" fontId="0" fillId="0" borderId="0" xfId="0"/>
    <xf numFmtId="0" fontId="5" fillId="2" borderId="0" xfId="19" applyFill="1"/>
    <xf numFmtId="3" fontId="5" fillId="2" borderId="0" xfId="19" applyNumberForma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/>
    <xf numFmtId="3" fontId="9" fillId="2" borderId="0" xfId="19" applyNumberFormat="1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center" vertical="center"/>
    </xf>
    <xf numFmtId="3" fontId="13" fillId="2" borderId="1" xfId="19" applyNumberFormat="1" applyFont="1" applyFill="1" applyBorder="1" applyAlignment="1">
      <alignment horizontal="right" vertical="center"/>
    </xf>
    <xf numFmtId="0" fontId="12" fillId="2" borderId="2" xfId="19" applyFont="1" applyFill="1" applyBorder="1" applyAlignment="1">
      <alignment horizontal="center" vertical="center" wrapText="1"/>
    </xf>
    <xf numFmtId="0" fontId="12" fillId="2" borderId="3" xfId="19" applyFont="1" applyFill="1" applyBorder="1" applyAlignment="1">
      <alignment horizontal="center" vertical="center" wrapText="1"/>
    </xf>
    <xf numFmtId="3" fontId="12" fillId="2" borderId="4" xfId="19" applyNumberFormat="1" applyFont="1" applyFill="1" applyBorder="1" applyAlignment="1">
      <alignment horizontal="center" vertical="center" wrapText="1"/>
    </xf>
    <xf numFmtId="0" fontId="15" fillId="2" borderId="5" xfId="19" applyFont="1" applyFill="1" applyBorder="1" applyAlignment="1">
      <alignment horizontal="center" vertical="center" wrapText="1"/>
    </xf>
    <xf numFmtId="0" fontId="15" fillId="2" borderId="6" xfId="19" applyFont="1" applyFill="1" applyBorder="1" applyAlignment="1">
      <alignment horizontal="center" vertical="center" wrapText="1"/>
    </xf>
    <xf numFmtId="3" fontId="15" fillId="2" borderId="7" xfId="19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5" fillId="2" borderId="2" xfId="19" applyFont="1" applyFill="1" applyBorder="1" applyAlignment="1">
      <alignment horizontal="left" vertical="center" wrapText="1" indent="1"/>
    </xf>
    <xf numFmtId="0" fontId="15" fillId="2" borderId="3" xfId="19" applyFont="1" applyFill="1" applyBorder="1" applyAlignment="1">
      <alignment horizontal="left" vertical="center" wrapText="1" indent="1"/>
    </xf>
    <xf numFmtId="3" fontId="15" fillId="2" borderId="4" xfId="19" applyNumberFormat="1" applyFont="1" applyFill="1" applyBorder="1" applyAlignment="1">
      <alignment horizontal="center" vertical="center" wrapText="1"/>
    </xf>
    <xf numFmtId="49" fontId="16" fillId="2" borderId="9" xfId="19" applyNumberFormat="1" applyFont="1" applyFill="1" applyBorder="1" applyAlignment="1">
      <alignment horizontal="left" vertical="center" wrapText="1" indent="1"/>
    </xf>
    <xf numFmtId="0" fontId="16" fillId="2" borderId="10" xfId="0" applyFont="1" applyFill="1" applyBorder="1" applyAlignment="1">
      <alignment horizontal="left" wrapText="1" indent="1"/>
    </xf>
    <xf numFmtId="3" fontId="16" fillId="2" borderId="11" xfId="0" applyNumberFormat="1" applyFont="1" applyFill="1" applyBorder="1" applyAlignment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167" fontId="0" fillId="2" borderId="0" xfId="0" applyNumberFormat="1" applyFill="1"/>
    <xf numFmtId="49" fontId="16" fillId="2" borderId="13" xfId="19" applyNumberFormat="1" applyFont="1" applyFill="1" applyBorder="1" applyAlignment="1">
      <alignment horizontal="left" vertical="center" wrapText="1" indent="1"/>
    </xf>
    <xf numFmtId="0" fontId="16" fillId="2" borderId="14" xfId="0" applyFont="1" applyFill="1" applyBorder="1" applyAlignment="1">
      <alignment horizontal="left" wrapText="1" indent="1"/>
    </xf>
    <xf numFmtId="3" fontId="16" fillId="2" borderId="15" xfId="0" applyNumberFormat="1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left" vertical="center" wrapText="1" indent="1"/>
    </xf>
    <xf numFmtId="3" fontId="15" fillId="2" borderId="4" xfId="19" applyNumberFormat="1" applyFont="1" applyFill="1" applyBorder="1" applyAlignment="1">
      <alignment horizontal="right" vertical="center" wrapText="1"/>
    </xf>
    <xf numFmtId="49" fontId="16" fillId="2" borderId="16" xfId="19" applyNumberFormat="1" applyFont="1" applyFill="1" applyBorder="1" applyAlignment="1">
      <alignment horizontal="left" vertical="center" wrapText="1" indent="1"/>
    </xf>
    <xf numFmtId="0" fontId="17" fillId="2" borderId="17" xfId="0" applyFont="1" applyFill="1" applyBorder="1" applyAlignment="1">
      <alignment horizontal="left" wrapText="1" indent="1"/>
    </xf>
    <xf numFmtId="3" fontId="17" fillId="2" borderId="18" xfId="0" applyNumberFormat="1" applyFont="1" applyFill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left" wrapText="1" indent="1"/>
    </xf>
    <xf numFmtId="3" fontId="16" fillId="2" borderId="18" xfId="0" applyNumberFormat="1" applyFont="1" applyFill="1" applyBorder="1" applyAlignment="1">
      <alignment horizontal="right" vertical="center" wrapText="1"/>
    </xf>
    <xf numFmtId="0" fontId="16" fillId="2" borderId="19" xfId="19" applyFont="1" applyFill="1" applyBorder="1" applyAlignment="1">
      <alignment horizontal="left" vertical="center" wrapText="1" indent="1"/>
    </xf>
    <xf numFmtId="0" fontId="16" fillId="2" borderId="20" xfId="19" applyFont="1" applyFill="1" applyBorder="1" applyAlignment="1">
      <alignment horizontal="left" vertical="center" wrapText="1" indent="1"/>
    </xf>
    <xf numFmtId="3" fontId="16" fillId="2" borderId="11" xfId="19" applyNumberFormat="1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left" wrapText="1" indent="1"/>
    </xf>
    <xf numFmtId="3" fontId="17" fillId="2" borderId="15" xfId="0" applyNumberFormat="1" applyFont="1" applyFill="1" applyBorder="1" applyAlignment="1">
      <alignment horizontal="right" vertical="center" wrapText="1"/>
    </xf>
    <xf numFmtId="3" fontId="16" fillId="2" borderId="7" xfId="0" applyNumberFormat="1" applyFont="1" applyFill="1" applyBorder="1" applyAlignment="1">
      <alignment horizontal="right" vertical="center" wrapText="1"/>
    </xf>
    <xf numFmtId="167" fontId="0" fillId="2" borderId="0" xfId="0" applyNumberFormat="1" applyFill="1" applyAlignment="1">
      <alignment horizontal="center"/>
    </xf>
    <xf numFmtId="0" fontId="15" fillId="2" borderId="2" xfId="0" applyFont="1" applyFill="1" applyBorder="1" applyAlignment="1">
      <alignment wrapText="1"/>
    </xf>
    <xf numFmtId="3" fontId="15" fillId="2" borderId="4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7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16" fillId="2" borderId="13" xfId="0" applyFont="1" applyFill="1" applyBorder="1" applyAlignment="1">
      <alignment wrapText="1"/>
    </xf>
    <xf numFmtId="0" fontId="16" fillId="2" borderId="16" xfId="0" applyFont="1" applyFill="1" applyBorder="1" applyAlignment="1">
      <alignment wrapText="1"/>
    </xf>
    <xf numFmtId="3" fontId="8" fillId="2" borderId="21" xfId="0" applyNumberFormat="1" applyFont="1" applyFill="1" applyBorder="1" applyAlignment="1">
      <alignment horizontal="right" vertical="center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3" fontId="8" fillId="2" borderId="2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0" fontId="15" fillId="2" borderId="24" xfId="0" applyFont="1" applyFill="1" applyBorder="1" applyAlignment="1">
      <alignment wrapText="1"/>
    </xf>
    <xf numFmtId="3" fontId="15" fillId="2" borderId="25" xfId="19" applyNumberFormat="1" applyFont="1" applyFill="1" applyBorder="1" applyAlignment="1">
      <alignment horizontal="center" vertical="center" wrapText="1"/>
    </xf>
    <xf numFmtId="0" fontId="15" fillId="2" borderId="0" xfId="19" applyFont="1" applyFill="1" applyAlignment="1">
      <alignment horizontal="center" vertical="center" wrapText="1"/>
    </xf>
    <xf numFmtId="0" fontId="15" fillId="2" borderId="0" xfId="19" applyFont="1" applyFill="1" applyAlignment="1">
      <alignment vertical="center" wrapText="1"/>
    </xf>
    <xf numFmtId="3" fontId="15" fillId="2" borderId="0" xfId="19" applyNumberFormat="1" applyFont="1" applyFill="1" applyAlignment="1">
      <alignment horizontal="right" vertical="center" wrapText="1"/>
    </xf>
    <xf numFmtId="3" fontId="18" fillId="2" borderId="0" xfId="19" applyNumberFormat="1" applyFont="1" applyFill="1" applyAlignment="1">
      <alignment horizontal="right" vertical="center"/>
    </xf>
    <xf numFmtId="0" fontId="15" fillId="2" borderId="26" xfId="19" applyFont="1" applyFill="1" applyBorder="1" applyAlignment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15" fillId="2" borderId="26" xfId="19" applyFont="1" applyFill="1" applyBorder="1" applyAlignment="1">
      <alignment vertical="center" wrapText="1"/>
    </xf>
    <xf numFmtId="0" fontId="16" fillId="2" borderId="10" xfId="19" applyFont="1" applyFill="1" applyBorder="1" applyAlignment="1">
      <alignment horizontal="left" vertical="center" wrapText="1" indent="1"/>
    </xf>
    <xf numFmtId="0" fontId="16" fillId="2" borderId="14" xfId="19" applyFont="1" applyFill="1" applyBorder="1" applyAlignment="1">
      <alignment horizontal="left" vertical="center" wrapText="1" indent="1"/>
    </xf>
    <xf numFmtId="3" fontId="16" fillId="2" borderId="15" xfId="19" applyNumberFormat="1" applyFont="1" applyFill="1" applyBorder="1" applyAlignment="1">
      <alignment horizontal="right" vertical="center" wrapText="1"/>
    </xf>
    <xf numFmtId="0" fontId="17" fillId="2" borderId="14" xfId="19" applyFont="1" applyFill="1" applyBorder="1" applyAlignment="1">
      <alignment horizontal="left" vertical="center" wrapText="1" indent="1"/>
    </xf>
    <xf numFmtId="3" fontId="17" fillId="2" borderId="15" xfId="19" applyNumberFormat="1" applyFont="1" applyFill="1" applyBorder="1" applyAlignment="1">
      <alignment horizontal="right" vertical="center" wrapText="1"/>
    </xf>
    <xf numFmtId="0" fontId="17" fillId="2" borderId="14" xfId="19" applyFont="1" applyFill="1" applyBorder="1" applyAlignment="1">
      <alignment horizontal="left" indent="6"/>
    </xf>
    <xf numFmtId="3" fontId="17" fillId="2" borderId="15" xfId="19" applyNumberFormat="1" applyFont="1" applyFill="1" applyBorder="1" applyAlignment="1">
      <alignment horizontal="right" vertical="center"/>
    </xf>
    <xf numFmtId="0" fontId="17" fillId="2" borderId="14" xfId="19" applyFont="1" applyFill="1" applyBorder="1" applyAlignment="1">
      <alignment horizontal="left" vertical="center" wrapText="1" indent="6"/>
    </xf>
    <xf numFmtId="0" fontId="16" fillId="2" borderId="17" xfId="19" applyFont="1" applyFill="1" applyBorder="1" applyAlignment="1">
      <alignment horizontal="left" vertical="center" wrapText="1" indent="6"/>
    </xf>
    <xf numFmtId="3" fontId="16" fillId="2" borderId="18" xfId="19" applyNumberFormat="1" applyFont="1" applyFill="1" applyBorder="1" applyAlignment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/>
    </xf>
    <xf numFmtId="0" fontId="17" fillId="2" borderId="17" xfId="19" applyFont="1" applyFill="1" applyBorder="1" applyAlignment="1">
      <alignment horizontal="left" vertical="center" wrapText="1" indent="1"/>
    </xf>
    <xf numFmtId="3" fontId="17" fillId="2" borderId="7" xfId="19" applyNumberFormat="1" applyFont="1" applyFill="1" applyBorder="1" applyAlignment="1">
      <alignment horizontal="right" vertical="center" wrapText="1"/>
    </xf>
    <xf numFmtId="0" fontId="16" fillId="2" borderId="17" xfId="19" applyFont="1" applyFill="1" applyBorder="1" applyAlignment="1">
      <alignment horizontal="left" vertical="center" wrapText="1" indent="1"/>
    </xf>
    <xf numFmtId="3" fontId="17" fillId="2" borderId="18" xfId="19" applyNumberFormat="1" applyFont="1" applyFill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left" vertical="center" wrapText="1" indent="1"/>
    </xf>
    <xf numFmtId="0" fontId="17" fillId="2" borderId="14" xfId="0" applyFont="1" applyFill="1" applyBorder="1" applyAlignment="1">
      <alignment horizontal="left" vertical="center" wrapText="1" indent="1"/>
    </xf>
    <xf numFmtId="0" fontId="17" fillId="2" borderId="10" xfId="19" applyFont="1" applyFill="1" applyBorder="1" applyAlignment="1">
      <alignment horizontal="left" vertical="center" wrapText="1" indent="6"/>
    </xf>
    <xf numFmtId="3" fontId="17" fillId="2" borderId="11" xfId="19" applyNumberFormat="1" applyFont="1" applyFill="1" applyBorder="1" applyAlignment="1">
      <alignment horizontal="right" vertical="center" wrapText="1"/>
    </xf>
    <xf numFmtId="0" fontId="17" fillId="2" borderId="17" xfId="19" applyFont="1" applyFill="1" applyBorder="1" applyAlignment="1">
      <alignment horizontal="left" vertical="center" wrapText="1" indent="6"/>
    </xf>
    <xf numFmtId="3" fontId="15" fillId="2" borderId="26" xfId="19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0" fontId="16" fillId="2" borderId="10" xfId="19" applyFont="1" applyFill="1" applyBorder="1" applyAlignment="1">
      <alignment horizontal="left" vertical="center" wrapText="1"/>
    </xf>
    <xf numFmtId="0" fontId="16" fillId="2" borderId="6" xfId="19" applyFont="1" applyFill="1" applyBorder="1" applyAlignment="1">
      <alignment horizontal="left" vertical="center" wrapText="1"/>
    </xf>
    <xf numFmtId="3" fontId="16" fillId="2" borderId="7" xfId="19" applyNumberFormat="1" applyFont="1" applyFill="1" applyBorder="1" applyAlignment="1">
      <alignment horizontal="right" vertical="center" wrapText="1"/>
    </xf>
    <xf numFmtId="0" fontId="20" fillId="2" borderId="0" xfId="0" applyFont="1" applyFill="1"/>
    <xf numFmtId="0" fontId="16" fillId="2" borderId="6" xfId="19" applyFont="1" applyFill="1" applyBorder="1" applyAlignment="1">
      <alignment horizontal="left" vertical="center" wrapText="1" indent="1"/>
    </xf>
    <xf numFmtId="3" fontId="15" fillId="2" borderId="26" xfId="0" applyNumberFormat="1" applyFont="1" applyFill="1" applyBorder="1" applyAlignment="1">
      <alignment horizontal="center" vertical="center" wrapText="1"/>
    </xf>
    <xf numFmtId="0" fontId="21" fillId="2" borderId="0" xfId="19" applyFont="1" applyFill="1"/>
    <xf numFmtId="3" fontId="21" fillId="2" borderId="0" xfId="19" applyNumberFormat="1" applyFont="1" applyFill="1" applyAlignment="1">
      <alignment horizontal="right" vertical="center"/>
    </xf>
    <xf numFmtId="0" fontId="12" fillId="2" borderId="2" xfId="19" applyFont="1" applyFill="1" applyBorder="1" applyAlignment="1">
      <alignment horizontal="left" vertical="center" wrapText="1" indent="1"/>
    </xf>
    <xf numFmtId="0" fontId="12" fillId="2" borderId="29" xfId="19" applyFont="1" applyFill="1" applyBorder="1" applyAlignment="1">
      <alignment vertical="center" wrapText="1"/>
    </xf>
    <xf numFmtId="3" fontId="12" fillId="2" borderId="30" xfId="19" applyNumberFormat="1" applyFont="1" applyFill="1" applyBorder="1" applyAlignment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/>
    <xf numFmtId="0" fontId="21" fillId="0" borderId="0" xfId="7" applyFont="1" applyAlignment="1">
      <alignment horizontal="center" vertical="center"/>
    </xf>
    <xf numFmtId="0" fontId="21" fillId="0" borderId="0" xfId="7" applyFont="1"/>
    <xf numFmtId="3" fontId="21" fillId="0" borderId="0" xfId="7" applyNumberFormat="1" applyFont="1"/>
    <xf numFmtId="0" fontId="21" fillId="0" borderId="0" xfId="7" applyFont="1" applyAlignment="1">
      <alignment horizontal="right"/>
    </xf>
    <xf numFmtId="168" fontId="21" fillId="0" borderId="0" xfId="7" applyNumberFormat="1" applyFont="1"/>
    <xf numFmtId="3" fontId="23" fillId="0" borderId="0" xfId="7" applyNumberFormat="1" applyFont="1" applyAlignment="1">
      <alignment vertical="center"/>
    </xf>
    <xf numFmtId="0" fontId="23" fillId="0" borderId="0" xfId="7" applyFont="1" applyAlignment="1">
      <alignment horizontal="right" vertical="center"/>
    </xf>
    <xf numFmtId="0" fontId="23" fillId="0" borderId="0" xfId="7" applyFont="1" applyAlignment="1">
      <alignment vertical="center"/>
    </xf>
    <xf numFmtId="3" fontId="23" fillId="0" borderId="0" xfId="7" applyNumberFormat="1" applyFont="1" applyAlignment="1">
      <alignment horizontal="right" vertical="center"/>
    </xf>
    <xf numFmtId="168" fontId="23" fillId="0" borderId="0" xfId="7" applyNumberFormat="1" applyFont="1" applyAlignment="1">
      <alignment vertical="center"/>
    </xf>
    <xf numFmtId="0" fontId="6" fillId="0" borderId="0" xfId="7" applyFont="1" applyAlignment="1">
      <alignment horizontal="center" vertical="center"/>
    </xf>
    <xf numFmtId="168" fontId="21" fillId="0" borderId="0" xfId="7" applyNumberFormat="1" applyFont="1" applyAlignment="1">
      <alignment vertical="center"/>
    </xf>
    <xf numFmtId="0" fontId="21" fillId="0" borderId="0" xfId="7" applyFont="1" applyAlignment="1">
      <alignment vertical="center"/>
    </xf>
    <xf numFmtId="0" fontId="47" fillId="0" borderId="0" xfId="0" applyFont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7" xfId="7" applyFont="1" applyBorder="1" applyAlignment="1">
      <alignment horizontal="center"/>
    </xf>
    <xf numFmtId="3" fontId="12" fillId="0" borderId="0" xfId="7" applyNumberFormat="1" applyFont="1" applyAlignment="1">
      <alignment horizontal="center"/>
    </xf>
    <xf numFmtId="0" fontId="21" fillId="0" borderId="35" xfId="7" applyFont="1" applyBorder="1" applyAlignment="1">
      <alignment horizontal="center" vertical="center"/>
    </xf>
    <xf numFmtId="3" fontId="21" fillId="0" borderId="6" xfId="7" applyNumberFormat="1" applyFont="1" applyBorder="1"/>
    <xf numFmtId="3" fontId="21" fillId="0" borderId="36" xfId="7" applyNumberFormat="1" applyFont="1" applyBorder="1"/>
    <xf numFmtId="0" fontId="21" fillId="0" borderId="0" xfId="7" applyFont="1" applyAlignment="1">
      <alignment wrapText="1"/>
    </xf>
    <xf numFmtId="0" fontId="21" fillId="0" borderId="0" xfId="7" applyFont="1" applyAlignment="1">
      <alignment vertical="top"/>
    </xf>
    <xf numFmtId="3" fontId="21" fillId="0" borderId="6" xfId="7" applyNumberFormat="1" applyFont="1" applyBorder="1" applyAlignment="1">
      <alignment vertical="top"/>
    </xf>
    <xf numFmtId="3" fontId="21" fillId="0" borderId="0" xfId="7" applyNumberFormat="1" applyFont="1" applyAlignment="1">
      <alignment vertical="top"/>
    </xf>
    <xf numFmtId="0" fontId="12" fillId="0" borderId="37" xfId="7" applyFont="1" applyBorder="1" applyAlignment="1">
      <alignment horizontal="center" vertical="center"/>
    </xf>
    <xf numFmtId="0" fontId="12" fillId="0" borderId="38" xfId="7" applyFont="1" applyBorder="1" applyAlignment="1">
      <alignment horizontal="left" vertical="center"/>
    </xf>
    <xf numFmtId="3" fontId="12" fillId="0" borderId="14" xfId="7" applyNumberFormat="1" applyFont="1" applyBorder="1" applyAlignment="1">
      <alignment horizontal="right" vertical="center"/>
    </xf>
    <xf numFmtId="3" fontId="12" fillId="0" borderId="0" xfId="7" applyNumberFormat="1" applyFont="1" applyAlignment="1">
      <alignment horizontal="right" vertical="center"/>
    </xf>
    <xf numFmtId="0" fontId="12" fillId="0" borderId="35" xfId="7" applyFont="1" applyBorder="1" applyAlignment="1">
      <alignment horizontal="center" vertical="center"/>
    </xf>
    <xf numFmtId="0" fontId="12" fillId="0" borderId="0" xfId="7" applyFont="1" applyAlignment="1">
      <alignment horizontal="center"/>
    </xf>
    <xf numFmtId="3" fontId="21" fillId="0" borderId="6" xfId="7" applyNumberFormat="1" applyFont="1" applyBorder="1" applyAlignment="1">
      <alignment horizontal="right"/>
    </xf>
    <xf numFmtId="3" fontId="21" fillId="0" borderId="36" xfId="7" applyNumberFormat="1" applyFont="1" applyBorder="1" applyAlignment="1">
      <alignment horizontal="right"/>
    </xf>
    <xf numFmtId="3" fontId="21" fillId="0" borderId="0" xfId="7" applyNumberFormat="1" applyFont="1" applyAlignment="1">
      <alignment horizontal="right"/>
    </xf>
    <xf numFmtId="1" fontId="21" fillId="0" borderId="0" xfId="7" applyNumberFormat="1" applyFont="1" applyAlignment="1">
      <alignment horizontal="center" vertical="center" textRotation="180"/>
    </xf>
    <xf numFmtId="0" fontId="21" fillId="0" borderId="0" xfId="7" applyFont="1" applyAlignment="1">
      <alignment horizontal="left"/>
    </xf>
    <xf numFmtId="10" fontId="21" fillId="0" borderId="0" xfId="7" applyNumberFormat="1" applyFont="1" applyAlignment="1">
      <alignment horizontal="right"/>
    </xf>
    <xf numFmtId="0" fontId="12" fillId="0" borderId="39" xfId="7" applyFont="1" applyBorder="1" applyAlignment="1">
      <alignment horizontal="center" vertical="center"/>
    </xf>
    <xf numFmtId="0" fontId="12" fillId="0" borderId="40" xfId="7" applyFont="1" applyBorder="1" applyAlignment="1">
      <alignment horizontal="left" vertical="center"/>
    </xf>
    <xf numFmtId="0" fontId="12" fillId="0" borderId="41" xfId="7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/>
    </xf>
    <xf numFmtId="0" fontId="12" fillId="0" borderId="43" xfId="7" applyFont="1" applyBorder="1" applyAlignment="1">
      <alignment horizontal="center" vertical="center"/>
    </xf>
    <xf numFmtId="3" fontId="12" fillId="0" borderId="44" xfId="7" applyNumberFormat="1" applyFont="1" applyBorder="1" applyAlignment="1">
      <alignment vertical="center"/>
    </xf>
    <xf numFmtId="3" fontId="12" fillId="0" borderId="0" xfId="7" applyNumberFormat="1" applyFont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0" xfId="7" applyNumberFormat="1" applyFont="1" applyAlignment="1">
      <alignment vertical="center"/>
    </xf>
    <xf numFmtId="3" fontId="21" fillId="0" borderId="36" xfId="7" applyNumberFormat="1" applyFont="1" applyBorder="1" applyAlignment="1">
      <alignment vertical="center"/>
    </xf>
    <xf numFmtId="0" fontId="12" fillId="0" borderId="2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vertical="center"/>
    </xf>
    <xf numFmtId="0" fontId="12" fillId="0" borderId="0" xfId="7" applyFont="1" applyAlignment="1">
      <alignment horizontal="center" vertical="center"/>
    </xf>
    <xf numFmtId="3" fontId="12" fillId="0" borderId="36" xfId="7" applyNumberFormat="1" applyFont="1" applyBorder="1" applyAlignment="1">
      <alignment vertical="center"/>
    </xf>
    <xf numFmtId="168" fontId="12" fillId="0" borderId="0" xfId="7" applyNumberFormat="1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45" xfId="7" applyFont="1" applyBorder="1" applyAlignment="1">
      <alignment horizontal="center" vertical="center"/>
    </xf>
    <xf numFmtId="0" fontId="12" fillId="0" borderId="46" xfId="7" applyFont="1" applyBorder="1" applyAlignment="1">
      <alignment horizontal="left" vertical="center"/>
    </xf>
    <xf numFmtId="0" fontId="12" fillId="0" borderId="0" xfId="7" applyFont="1" applyAlignment="1">
      <alignment horizontal="left" vertical="center"/>
    </xf>
    <xf numFmtId="3" fontId="12" fillId="0" borderId="6" xfId="7" applyNumberFormat="1" applyFont="1" applyBorder="1" applyAlignment="1">
      <alignment horizontal="right" vertical="center"/>
    </xf>
    <xf numFmtId="0" fontId="12" fillId="0" borderId="47" xfId="7" applyFont="1" applyBorder="1" applyAlignment="1">
      <alignment horizontal="center" vertical="center"/>
    </xf>
    <xf numFmtId="0" fontId="12" fillId="0" borderId="28" xfId="7" applyFont="1" applyBorder="1" applyAlignment="1">
      <alignment horizontal="left" vertical="center"/>
    </xf>
    <xf numFmtId="169" fontId="21" fillId="0" borderId="0" xfId="22" applyNumberFormat="1" applyFont="1" applyAlignment="1">
      <alignment horizontal="center"/>
    </xf>
    <xf numFmtId="169" fontId="21" fillId="0" borderId="17" xfId="22" applyNumberFormat="1" applyFont="1" applyBorder="1" applyAlignment="1">
      <alignment horizontal="center"/>
    </xf>
    <xf numFmtId="0" fontId="21" fillId="0" borderId="48" xfId="7" applyFont="1" applyBorder="1" applyAlignment="1">
      <alignment horizontal="center" vertical="center"/>
    </xf>
    <xf numFmtId="0" fontId="21" fillId="0" borderId="1" xfId="7" applyFont="1" applyBorder="1"/>
    <xf numFmtId="169" fontId="21" fillId="0" borderId="10" xfId="22" applyNumberFormat="1" applyFont="1" applyBorder="1" applyAlignment="1">
      <alignment horizontal="center"/>
    </xf>
    <xf numFmtId="0" fontId="16" fillId="0" borderId="0" xfId="20" applyFont="1" applyAlignment="1">
      <alignment vertical="center"/>
    </xf>
    <xf numFmtId="0" fontId="16" fillId="0" borderId="0" xfId="20" applyFont="1" applyAlignment="1">
      <alignment vertical="center" wrapText="1"/>
    </xf>
    <xf numFmtId="3" fontId="15" fillId="0" borderId="0" xfId="20" applyNumberFormat="1" applyFont="1" applyAlignment="1">
      <alignment vertical="center"/>
    </xf>
    <xf numFmtId="3" fontId="16" fillId="0" borderId="0" xfId="20" applyNumberFormat="1" applyFont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Alignment="1">
      <alignment vertical="center"/>
    </xf>
    <xf numFmtId="0" fontId="16" fillId="0" borderId="49" xfId="20" applyFont="1" applyBorder="1" applyAlignment="1">
      <alignment horizontal="center" vertical="center"/>
    </xf>
    <xf numFmtId="0" fontId="16" fillId="0" borderId="50" xfId="20" applyFont="1" applyBorder="1" applyAlignment="1">
      <alignment horizontal="left" vertical="center" wrapText="1"/>
    </xf>
    <xf numFmtId="3" fontId="16" fillId="0" borderId="50" xfId="20" applyNumberFormat="1" applyFont="1" applyBorder="1" applyAlignment="1">
      <alignment vertical="center"/>
    </xf>
    <xf numFmtId="0" fontId="16" fillId="0" borderId="52" xfId="20" applyFont="1" applyBorder="1" applyAlignment="1">
      <alignment horizontal="left" vertical="center" wrapText="1"/>
    </xf>
    <xf numFmtId="3" fontId="16" fillId="0" borderId="52" xfId="20" applyNumberFormat="1" applyFont="1" applyBorder="1" applyAlignment="1">
      <alignment vertical="center"/>
    </xf>
    <xf numFmtId="0" fontId="16" fillId="0" borderId="56" xfId="20" applyFont="1" applyBorder="1" applyAlignment="1">
      <alignment horizontal="center" vertical="center"/>
    </xf>
    <xf numFmtId="0" fontId="16" fillId="0" borderId="57" xfId="20" applyFont="1" applyBorder="1" applyAlignment="1">
      <alignment vertical="center" wrapText="1"/>
    </xf>
    <xf numFmtId="3" fontId="16" fillId="0" borderId="57" xfId="20" applyNumberFormat="1" applyFont="1" applyBorder="1" applyAlignment="1">
      <alignment vertical="center"/>
    </xf>
    <xf numFmtId="3" fontId="16" fillId="0" borderId="58" xfId="20" applyNumberFormat="1" applyFont="1" applyBorder="1" applyAlignment="1">
      <alignment vertical="center"/>
    </xf>
    <xf numFmtId="0" fontId="16" fillId="0" borderId="57" xfId="20" applyFont="1" applyBorder="1" applyAlignment="1">
      <alignment horizontal="left" vertical="center" wrapText="1"/>
    </xf>
    <xf numFmtId="3" fontId="16" fillId="0" borderId="57" xfId="20" applyNumberFormat="1" applyFont="1" applyBorder="1" applyAlignment="1">
      <alignment horizontal="right" vertical="center"/>
    </xf>
    <xf numFmtId="3" fontId="16" fillId="0" borderId="57" xfId="20" applyNumberFormat="1" applyFont="1" applyBorder="1" applyAlignment="1">
      <alignment horizontal="right" vertical="center" wrapText="1"/>
    </xf>
    <xf numFmtId="3" fontId="16" fillId="0" borderId="58" xfId="20" applyNumberFormat="1" applyFont="1" applyBorder="1" applyAlignment="1">
      <alignment horizontal="right" vertical="center" wrapText="1"/>
    </xf>
    <xf numFmtId="0" fontId="16" fillId="0" borderId="54" xfId="2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6" fillId="0" borderId="35" xfId="0" applyFont="1" applyBorder="1"/>
    <xf numFmtId="0" fontId="16" fillId="0" borderId="0" xfId="0" applyFont="1"/>
    <xf numFmtId="0" fontId="16" fillId="0" borderId="35" xfId="0" applyFont="1" applyBorder="1" applyAlignment="1">
      <alignment vertical="top"/>
    </xf>
    <xf numFmtId="0" fontId="16" fillId="0" borderId="0" xfId="0" applyFont="1" applyAlignment="1">
      <alignment horizontal="left" indent="2"/>
    </xf>
    <xf numFmtId="0" fontId="16" fillId="0" borderId="0" xfId="0" applyFont="1" applyAlignment="1">
      <alignment vertical="top"/>
    </xf>
    <xf numFmtId="0" fontId="16" fillId="0" borderId="35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3" fontId="16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1" fillId="0" borderId="0" xfId="14" applyFont="1" applyAlignment="1">
      <alignment horizontal="center"/>
    </xf>
    <xf numFmtId="0" fontId="21" fillId="0" borderId="0" xfId="14" applyFont="1"/>
    <xf numFmtId="0" fontId="4" fillId="0" borderId="0" xfId="17"/>
    <xf numFmtId="0" fontId="23" fillId="0" borderId="0" xfId="14" applyFont="1" applyAlignment="1">
      <alignment horizontal="center"/>
    </xf>
    <xf numFmtId="0" fontId="5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1" fillId="0" borderId="0" xfId="14" applyFont="1" applyAlignment="1">
      <alignment horizontal="right" vertical="center"/>
    </xf>
    <xf numFmtId="0" fontId="21" fillId="0" borderId="0" xfId="15" applyFont="1" applyAlignment="1">
      <alignment horizontal="center"/>
    </xf>
    <xf numFmtId="0" fontId="4" fillId="0" borderId="0" xfId="17" applyAlignment="1">
      <alignment horizontal="center" vertical="center"/>
    </xf>
    <xf numFmtId="0" fontId="21" fillId="0" borderId="50" xfId="17" applyFont="1" applyBorder="1" applyAlignment="1">
      <alignment horizontal="center" vertical="center"/>
    </xf>
    <xf numFmtId="0" fontId="21" fillId="0" borderId="50" xfId="17" applyFont="1" applyBorder="1" applyAlignment="1">
      <alignment vertical="center"/>
    </xf>
    <xf numFmtId="165" fontId="21" fillId="0" borderId="50" xfId="17" applyNumberFormat="1" applyFont="1" applyBorder="1" applyAlignment="1">
      <alignment horizontal="center" vertical="center"/>
    </xf>
    <xf numFmtId="3" fontId="21" fillId="0" borderId="50" xfId="16" applyNumberFormat="1" applyFont="1" applyBorder="1" applyAlignment="1">
      <alignment horizontal="right" vertical="center"/>
    </xf>
    <xf numFmtId="0" fontId="21" fillId="0" borderId="57" xfId="17" applyFont="1" applyBorder="1" applyAlignment="1">
      <alignment horizontal="center" vertical="center"/>
    </xf>
    <xf numFmtId="0" fontId="21" fillId="0" borderId="57" xfId="17" applyFont="1" applyBorder="1" applyAlignment="1">
      <alignment vertical="center"/>
    </xf>
    <xf numFmtId="165" fontId="21" fillId="0" borderId="57" xfId="17" applyNumberFormat="1" applyFont="1" applyBorder="1" applyAlignment="1">
      <alignment horizontal="center" vertical="center"/>
    </xf>
    <xf numFmtId="3" fontId="21" fillId="0" borderId="57" xfId="2" applyNumberFormat="1" applyFont="1" applyBorder="1" applyAlignment="1">
      <alignment horizontal="right" vertical="center"/>
    </xf>
    <xf numFmtId="0" fontId="12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0" fontId="54" fillId="0" borderId="0" xfId="19" applyFont="1"/>
    <xf numFmtId="0" fontId="23" fillId="0" borderId="0" xfId="19" applyFont="1"/>
    <xf numFmtId="166" fontId="15" fillId="0" borderId="0" xfId="19" applyNumberFormat="1" applyFont="1" applyAlignment="1">
      <alignment horizontal="center" vertical="center"/>
    </xf>
    <xf numFmtId="0" fontId="12" fillId="0" borderId="62" xfId="19" applyFont="1" applyBorder="1" applyAlignment="1">
      <alignment horizontal="center" vertical="center" wrapText="1"/>
    </xf>
    <xf numFmtId="0" fontId="12" fillId="0" borderId="67" xfId="19" applyFont="1" applyBorder="1" applyAlignment="1">
      <alignment horizontal="center" vertical="center" wrapText="1"/>
    </xf>
    <xf numFmtId="0" fontId="12" fillId="0" borderId="4" xfId="19" applyFont="1" applyBorder="1" applyAlignment="1">
      <alignment horizontal="center" vertical="center" wrapText="1"/>
    </xf>
    <xf numFmtId="0" fontId="21" fillId="0" borderId="62" xfId="19" applyFont="1" applyBorder="1" applyAlignment="1">
      <alignment horizontal="center" vertical="center"/>
    </xf>
    <xf numFmtId="0" fontId="21" fillId="0" borderId="67" xfId="19" applyFont="1" applyBorder="1" applyAlignment="1">
      <alignment horizontal="center" vertical="center"/>
    </xf>
    <xf numFmtId="0" fontId="21" fillId="0" borderId="4" xfId="19" applyFont="1" applyBorder="1" applyAlignment="1">
      <alignment horizontal="center" vertical="center"/>
    </xf>
    <xf numFmtId="0" fontId="21" fillId="0" borderId="64" xfId="19" applyFont="1" applyBorder="1" applyAlignment="1">
      <alignment horizontal="center" vertical="center"/>
    </xf>
    <xf numFmtId="0" fontId="21" fillId="0" borderId="68" xfId="19" applyFont="1" applyBorder="1"/>
    <xf numFmtId="170" fontId="21" fillId="0" borderId="69" xfId="1" applyNumberFormat="1" applyFont="1" applyBorder="1" applyProtection="1">
      <protection locked="0"/>
    </xf>
    <xf numFmtId="0" fontId="21" fillId="0" borderId="65" xfId="19" applyFont="1" applyBorder="1" applyAlignment="1">
      <alignment horizontal="center" vertical="center"/>
    </xf>
    <xf numFmtId="0" fontId="21" fillId="0" borderId="70" xfId="0" applyFont="1" applyBorder="1" applyAlignment="1">
      <alignment horizontal="justify" wrapText="1"/>
    </xf>
    <xf numFmtId="170" fontId="21" fillId="0" borderId="71" xfId="1" applyNumberFormat="1" applyFont="1" applyBorder="1" applyProtection="1">
      <protection locked="0"/>
    </xf>
    <xf numFmtId="0" fontId="21" fillId="0" borderId="70" xfId="0" applyFont="1" applyBorder="1" applyAlignment="1">
      <alignment wrapText="1"/>
    </xf>
    <xf numFmtId="0" fontId="21" fillId="0" borderId="66" xfId="19" applyFont="1" applyBorder="1" applyAlignment="1">
      <alignment horizontal="center" vertical="center"/>
    </xf>
    <xf numFmtId="0" fontId="21" fillId="0" borderId="72" xfId="0" applyFont="1" applyBorder="1" applyAlignment="1">
      <alignment wrapText="1"/>
    </xf>
    <xf numFmtId="170" fontId="21" fillId="0" borderId="73" xfId="1" applyNumberFormat="1" applyFont="1" applyBorder="1" applyProtection="1">
      <protection locked="0"/>
    </xf>
    <xf numFmtId="170" fontId="12" fillId="0" borderId="4" xfId="1" applyNumberFormat="1" applyFont="1" applyBorder="1"/>
    <xf numFmtId="0" fontId="12" fillId="0" borderId="74" xfId="19" applyFont="1" applyBorder="1" applyAlignment="1">
      <alignment horizontal="center" vertical="center" wrapText="1"/>
    </xf>
    <xf numFmtId="0" fontId="12" fillId="0" borderId="75" xfId="19" applyFont="1" applyBorder="1" applyAlignment="1">
      <alignment horizontal="center" vertical="center" wrapText="1"/>
    </xf>
    <xf numFmtId="0" fontId="12" fillId="0" borderId="76" xfId="19" applyFont="1" applyBorder="1" applyAlignment="1">
      <alignment horizontal="center" vertical="center" wrapText="1"/>
    </xf>
    <xf numFmtId="0" fontId="21" fillId="0" borderId="77" xfId="19" applyFont="1" applyBorder="1" applyAlignment="1">
      <alignment horizontal="center" vertical="center"/>
    </xf>
    <xf numFmtId="170" fontId="21" fillId="0" borderId="79" xfId="1" applyNumberFormat="1" applyFont="1" applyBorder="1" applyProtection="1">
      <protection locked="0"/>
    </xf>
    <xf numFmtId="0" fontId="21" fillId="0" borderId="80" xfId="19" applyFont="1" applyBorder="1" applyAlignment="1">
      <alignment horizontal="center" vertical="center"/>
    </xf>
    <xf numFmtId="170" fontId="21" fillId="0" borderId="82" xfId="1" applyNumberFormat="1" applyFont="1" applyBorder="1" applyProtection="1">
      <protection locked="0"/>
    </xf>
    <xf numFmtId="0" fontId="12" fillId="0" borderId="62" xfId="19" applyFont="1" applyBorder="1" applyAlignment="1">
      <alignment horizontal="center" vertical="center"/>
    </xf>
    <xf numFmtId="0" fontId="26" fillId="0" borderId="67" xfId="19" applyFont="1" applyBorder="1" applyAlignment="1">
      <alignment horizontal="left" vertical="center" wrapText="1"/>
    </xf>
    <xf numFmtId="3" fontId="15" fillId="2" borderId="0" xfId="19" applyNumberFormat="1" applyFont="1" applyFill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3" fontId="23" fillId="3" borderId="0" xfId="9" applyNumberFormat="1" applyFont="1" applyFill="1"/>
    <xf numFmtId="0" fontId="25" fillId="3" borderId="0" xfId="0" applyFont="1" applyFill="1"/>
    <xf numFmtId="3" fontId="21" fillId="3" borderId="0" xfId="9" applyNumberFormat="1" applyFont="1" applyFill="1" applyAlignment="1">
      <alignment horizontal="left"/>
    </xf>
    <xf numFmtId="3" fontId="26" fillId="3" borderId="0" xfId="9" applyNumberFormat="1" applyFont="1" applyFill="1" applyAlignment="1">
      <alignment horizontal="left"/>
    </xf>
    <xf numFmtId="3" fontId="23" fillId="3" borderId="0" xfId="9" applyNumberFormat="1" applyFont="1" applyFill="1" applyAlignment="1">
      <alignment horizontal="center"/>
    </xf>
    <xf numFmtId="3" fontId="23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4" fillId="3" borderId="0" xfId="0" applyFont="1" applyFill="1"/>
    <xf numFmtId="3" fontId="23" fillId="3" borderId="83" xfId="9" applyNumberFormat="1" applyFont="1" applyFill="1" applyBorder="1" applyAlignment="1">
      <alignment horizontal="center" vertical="top"/>
    </xf>
    <xf numFmtId="3" fontId="21" fillId="3" borderId="83" xfId="9" applyNumberFormat="1" applyFont="1" applyFill="1" applyBorder="1" applyAlignment="1">
      <alignment horizontal="center" wrapText="1"/>
    </xf>
    <xf numFmtId="3" fontId="12" fillId="3" borderId="83" xfId="9" applyNumberFormat="1" applyFont="1" applyFill="1" applyBorder="1" applyAlignment="1">
      <alignment horizontal="center"/>
    </xf>
    <xf numFmtId="3" fontId="21" fillId="3" borderId="0" xfId="9" applyNumberFormat="1" applyFont="1" applyFill="1" applyAlignment="1">
      <alignment horizontal="center"/>
    </xf>
    <xf numFmtId="0" fontId="12" fillId="3" borderId="84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7" fillId="3" borderId="84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3" fontId="14" fillId="4" borderId="57" xfId="9" applyNumberFormat="1" applyFont="1" applyFill="1" applyBorder="1" applyAlignment="1">
      <alignment horizontal="center" vertical="center" wrapText="1"/>
    </xf>
    <xf numFmtId="0" fontId="24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14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/>
    <xf numFmtId="3" fontId="23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3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4" fillId="5" borderId="0" xfId="0" applyFont="1" applyFill="1"/>
    <xf numFmtId="3" fontId="28" fillId="4" borderId="57" xfId="9" applyNumberFormat="1" applyFont="1" applyFill="1" applyBorder="1"/>
    <xf numFmtId="3" fontId="28" fillId="4" borderId="57" xfId="9" applyNumberFormat="1" applyFont="1" applyFill="1" applyBorder="1" applyAlignment="1">
      <alignment horizontal="center" vertical="top"/>
    </xf>
    <xf numFmtId="3" fontId="28" fillId="3" borderId="57" xfId="9" applyNumberFormat="1" applyFont="1" applyFill="1" applyBorder="1"/>
    <xf numFmtId="3" fontId="28" fillId="3" borderId="57" xfId="9" applyNumberFormat="1" applyFont="1" applyFill="1" applyBorder="1" applyAlignment="1">
      <alignment horizontal="center" vertical="top"/>
    </xf>
    <xf numFmtId="3" fontId="26" fillId="4" borderId="57" xfId="9" applyNumberFormat="1" applyFont="1" applyFill="1" applyBorder="1" applyAlignment="1">
      <alignment horizontal="center" vertical="top"/>
    </xf>
    <xf numFmtId="3" fontId="26" fillId="3" borderId="57" xfId="9" applyNumberFormat="1" applyFont="1" applyFill="1" applyBorder="1" applyAlignment="1">
      <alignment horizontal="center" vertical="top"/>
    </xf>
    <xf numFmtId="0" fontId="0" fillId="3" borderId="0" xfId="0" applyFill="1"/>
    <xf numFmtId="3" fontId="26" fillId="4" borderId="57" xfId="9" applyNumberFormat="1" applyFont="1" applyFill="1" applyBorder="1" applyAlignment="1">
      <alignment horizontal="center"/>
    </xf>
    <xf numFmtId="3" fontId="26" fillId="3" borderId="57" xfId="9" applyNumberFormat="1" applyFont="1" applyFill="1" applyBorder="1" applyAlignment="1">
      <alignment horizontal="center"/>
    </xf>
    <xf numFmtId="3" fontId="30" fillId="4" borderId="57" xfId="9" applyNumberFormat="1" applyFont="1" applyFill="1" applyBorder="1"/>
    <xf numFmtId="3" fontId="30" fillId="4" borderId="57" xfId="9" applyNumberFormat="1" applyFont="1" applyFill="1" applyBorder="1" applyAlignment="1">
      <alignment horizontal="center" vertical="top"/>
    </xf>
    <xf numFmtId="0" fontId="33" fillId="4" borderId="0" xfId="0" applyFont="1" applyFill="1"/>
    <xf numFmtId="3" fontId="23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4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6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6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6" fillId="4" borderId="57" xfId="9" applyNumberFormat="1" applyFont="1" applyFill="1" applyBorder="1" applyAlignment="1">
      <alignment horizontal="center" vertical="center"/>
    </xf>
    <xf numFmtId="3" fontId="6" fillId="3" borderId="85" xfId="9" applyNumberFormat="1" applyFont="1" applyFill="1" applyBorder="1" applyAlignment="1">
      <alignment vertical="center" wrapText="1"/>
    </xf>
    <xf numFmtId="3" fontId="6" fillId="3" borderId="83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3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11" fillId="3" borderId="0" xfId="0" applyFont="1" applyFill="1"/>
    <xf numFmtId="3" fontId="34" fillId="3" borderId="0" xfId="9" applyNumberFormat="1" applyFont="1" applyFill="1" applyAlignment="1">
      <alignment horizontal="left"/>
    </xf>
    <xf numFmtId="0" fontId="37" fillId="3" borderId="83" xfId="9" applyFont="1" applyFill="1" applyBorder="1" applyAlignment="1">
      <alignment wrapText="1"/>
    </xf>
    <xf numFmtId="3" fontId="34" fillId="3" borderId="0" xfId="9" applyNumberFormat="1" applyFont="1" applyFill="1" applyAlignment="1">
      <alignment horizontal="center" wrapText="1"/>
    </xf>
    <xf numFmtId="0" fontId="37" fillId="3" borderId="52" xfId="9" applyFont="1" applyFill="1" applyBorder="1" applyAlignment="1">
      <alignment horizontal="center" vertical="center" wrapText="1"/>
    </xf>
    <xf numFmtId="0" fontId="0" fillId="7" borderId="0" xfId="0" applyFill="1"/>
    <xf numFmtId="0" fontId="0" fillId="4" borderId="0" xfId="0" applyFill="1"/>
    <xf numFmtId="3" fontId="38" fillId="3" borderId="86" xfId="5" applyNumberFormat="1" applyFont="1" applyFill="1" applyBorder="1" applyAlignment="1">
      <alignment horizontal="left"/>
    </xf>
    <xf numFmtId="3" fontId="34" fillId="3" borderId="0" xfId="9" applyNumberFormat="1" applyFont="1" applyFill="1" applyAlignment="1">
      <alignment wrapText="1"/>
    </xf>
    <xf numFmtId="3" fontId="38" fillId="3" borderId="88" xfId="18" applyNumberFormat="1" applyFont="1" applyFill="1" applyBorder="1" applyAlignment="1">
      <alignment wrapText="1"/>
    </xf>
    <xf numFmtId="3" fontId="10" fillId="3" borderId="84" xfId="5" applyNumberFormat="1" applyFont="1" applyFill="1" applyBorder="1" applyAlignment="1">
      <alignment horizontal="left" indent="1"/>
    </xf>
    <xf numFmtId="3" fontId="38" fillId="3" borderId="86" xfId="18" applyNumberFormat="1" applyFont="1" applyFill="1" applyBorder="1" applyAlignment="1">
      <alignment wrapText="1"/>
    </xf>
    <xf numFmtId="3" fontId="10" fillId="3" borderId="0" xfId="9" applyNumberFormat="1" applyFont="1" applyFill="1" applyAlignment="1">
      <alignment horizontal="center" vertical="top"/>
    </xf>
    <xf numFmtId="3" fontId="40" fillId="3" borderId="0" xfId="9" applyNumberFormat="1" applyFont="1" applyFill="1" applyAlignment="1">
      <alignment vertical="center"/>
    </xf>
    <xf numFmtId="0" fontId="41" fillId="3" borderId="0" xfId="9" applyFont="1" applyFill="1" applyAlignment="1">
      <alignment wrapText="1"/>
    </xf>
    <xf numFmtId="3" fontId="10" fillId="3" borderId="46" xfId="9" applyNumberFormat="1" applyFont="1" applyFill="1" applyBorder="1" applyAlignment="1">
      <alignment horizontal="center" vertical="top"/>
    </xf>
    <xf numFmtId="3" fontId="41" fillId="3" borderId="46" xfId="9" applyNumberFormat="1" applyFont="1" applyFill="1" applyBorder="1" applyAlignment="1">
      <alignment horizontal="center" wrapText="1"/>
    </xf>
    <xf numFmtId="0" fontId="41" fillId="3" borderId="52" xfId="9" applyFont="1" applyFill="1" applyBorder="1" applyAlignment="1">
      <alignment horizontal="center" vertical="center" wrapText="1"/>
    </xf>
    <xf numFmtId="0" fontId="41" fillId="3" borderId="84" xfId="0" applyFont="1" applyFill="1" applyBorder="1" applyAlignment="1">
      <alignment horizontal="center" wrapText="1"/>
    </xf>
    <xf numFmtId="0" fontId="41" fillId="3" borderId="85" xfId="0" applyFont="1" applyFill="1" applyBorder="1" applyAlignment="1">
      <alignment horizontal="center" wrapText="1"/>
    </xf>
    <xf numFmtId="3" fontId="41" fillId="3" borderId="84" xfId="5" applyNumberFormat="1" applyFont="1" applyFill="1" applyBorder="1" applyAlignment="1">
      <alignment horizontal="left"/>
    </xf>
    <xf numFmtId="3" fontId="41" fillId="3" borderId="0" xfId="9" applyNumberFormat="1" applyFont="1" applyFill="1" applyAlignment="1">
      <alignment wrapText="1"/>
    </xf>
    <xf numFmtId="3" fontId="41" fillId="3" borderId="89" xfId="18" applyNumberFormat="1" applyFont="1" applyFill="1" applyBorder="1" applyAlignment="1">
      <alignment wrapText="1"/>
    </xf>
    <xf numFmtId="3" fontId="41" fillId="3" borderId="90" xfId="18" applyNumberFormat="1" applyFont="1" applyFill="1" applyBorder="1" applyAlignment="1">
      <alignment wrapText="1"/>
    </xf>
    <xf numFmtId="3" fontId="41" fillId="3" borderId="90" xfId="5" applyNumberFormat="1" applyFont="1" applyFill="1" applyBorder="1" applyAlignment="1">
      <alignment horizontal="left"/>
    </xf>
    <xf numFmtId="3" fontId="10" fillId="8" borderId="0" xfId="9" applyNumberFormat="1" applyFont="1" applyFill="1"/>
    <xf numFmtId="0" fontId="5" fillId="8" borderId="0" xfId="19" applyFill="1"/>
    <xf numFmtId="3" fontId="40" fillId="8" borderId="0" xfId="9" applyNumberFormat="1" applyFont="1" applyFill="1" applyAlignment="1">
      <alignment wrapText="1"/>
    </xf>
    <xf numFmtId="3" fontId="8" fillId="8" borderId="0" xfId="9" applyNumberFormat="1" applyFont="1" applyFill="1" applyAlignment="1">
      <alignment horizontal="left"/>
    </xf>
    <xf numFmtId="3" fontId="8" fillId="3" borderId="0" xfId="9" applyNumberFormat="1" applyFont="1" applyFill="1" applyAlignment="1">
      <alignment horizontal="left"/>
    </xf>
    <xf numFmtId="3" fontId="11" fillId="3" borderId="0" xfId="0" applyNumberFormat="1" applyFont="1" applyFill="1"/>
    <xf numFmtId="3" fontId="45" fillId="3" borderId="0" xfId="0" applyNumberFormat="1" applyFont="1" applyFill="1"/>
    <xf numFmtId="0" fontId="11" fillId="8" borderId="0" xfId="0" applyFont="1" applyFill="1"/>
    <xf numFmtId="3" fontId="40" fillId="8" borderId="0" xfId="9" applyNumberFormat="1" applyFont="1" applyFill="1" applyAlignment="1">
      <alignment vertical="center"/>
    </xf>
    <xf numFmtId="3" fontId="0" fillId="3" borderId="0" xfId="0" applyNumberFormat="1" applyFill="1"/>
    <xf numFmtId="0" fontId="0" fillId="8" borderId="0" xfId="0" applyFill="1"/>
    <xf numFmtId="3" fontId="40" fillId="8" borderId="0" xfId="9" applyNumberFormat="1" applyFont="1" applyFill="1"/>
    <xf numFmtId="3" fontId="10" fillId="8" borderId="0" xfId="9" applyNumberFormat="1" applyFont="1" applyFill="1" applyAlignment="1">
      <alignment horizontal="center" vertical="top"/>
    </xf>
    <xf numFmtId="0" fontId="42" fillId="8" borderId="0" xfId="9" applyFont="1" applyFill="1" applyAlignment="1">
      <alignment wrapText="1"/>
    </xf>
    <xf numFmtId="0" fontId="8" fillId="8" borderId="0" xfId="9" applyFont="1" applyFill="1" applyAlignment="1">
      <alignment wrapText="1"/>
    </xf>
    <xf numFmtId="0" fontId="8" fillId="3" borderId="0" xfId="9" applyFont="1" applyFill="1" applyAlignment="1">
      <alignment wrapText="1"/>
    </xf>
    <xf numFmtId="3" fontId="39" fillId="8" borderId="0" xfId="9" applyNumberFormat="1" applyFont="1" applyFill="1" applyAlignment="1">
      <alignment horizontal="center"/>
    </xf>
    <xf numFmtId="3" fontId="39" fillId="8" borderId="0" xfId="9" applyNumberFormat="1" applyFont="1" applyFill="1" applyAlignment="1">
      <alignment horizontal="center" vertical="top"/>
    </xf>
    <xf numFmtId="3" fontId="39" fillId="8" borderId="0" xfId="9" applyNumberFormat="1" applyFont="1" applyFill="1" applyAlignment="1">
      <alignment horizontal="center" wrapText="1"/>
    </xf>
    <xf numFmtId="3" fontId="8" fillId="8" borderId="0" xfId="9" applyNumberFormat="1" applyFont="1" applyFill="1" applyAlignment="1">
      <alignment horizontal="center"/>
    </xf>
    <xf numFmtId="3" fontId="8" fillId="3" borderId="0" xfId="9" applyNumberFormat="1" applyFont="1" applyFill="1" applyAlignment="1">
      <alignment horizontal="center"/>
    </xf>
    <xf numFmtId="3" fontId="39" fillId="3" borderId="0" xfId="9" applyNumberFormat="1" applyFont="1" applyFill="1" applyAlignment="1">
      <alignment horizontal="center"/>
    </xf>
    <xf numFmtId="3" fontId="46" fillId="3" borderId="0" xfId="0" applyNumberFormat="1" applyFont="1" applyFill="1"/>
    <xf numFmtId="0" fontId="46" fillId="3" borderId="0" xfId="0" applyFont="1" applyFill="1"/>
    <xf numFmtId="0" fontId="46" fillId="8" borderId="0" xfId="0" applyFont="1" applyFill="1"/>
    <xf numFmtId="3" fontId="47" fillId="3" borderId="0" xfId="0" applyNumberFormat="1" applyFont="1" applyFill="1"/>
    <xf numFmtId="0" fontId="47" fillId="3" borderId="0" xfId="0" applyFont="1" applyFill="1"/>
    <xf numFmtId="0" fontId="47" fillId="8" borderId="0" xfId="0" applyFont="1" applyFill="1"/>
    <xf numFmtId="3" fontId="40" fillId="3" borderId="61" xfId="9" applyNumberFormat="1" applyFont="1" applyFill="1" applyBorder="1" applyAlignment="1">
      <alignment horizontal="center" vertical="center" wrapText="1"/>
    </xf>
    <xf numFmtId="3" fontId="40" fillId="3" borderId="61" xfId="5" applyNumberFormat="1" applyFont="1" applyFill="1" applyBorder="1" applyAlignment="1">
      <alignment horizontal="center" vertical="center" wrapText="1"/>
    </xf>
    <xf numFmtId="3" fontId="40" fillId="3" borderId="61" xfId="9" applyNumberFormat="1" applyFont="1" applyFill="1" applyBorder="1" applyAlignment="1">
      <alignment horizontal="center" vertical="center" wrapText="1" shrinkToFit="1"/>
    </xf>
    <xf numFmtId="3" fontId="40" fillId="3" borderId="81" xfId="5" applyNumberFormat="1" applyFont="1" applyFill="1" applyBorder="1" applyAlignment="1">
      <alignment horizontal="center" vertical="center" wrapText="1"/>
    </xf>
    <xf numFmtId="3" fontId="40" fillId="3" borderId="91" xfId="5" applyNumberFormat="1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/>
    </xf>
    <xf numFmtId="3" fontId="40" fillId="4" borderId="57" xfId="9" applyNumberFormat="1" applyFont="1" applyFill="1" applyBorder="1" applyAlignment="1">
      <alignment horizontal="right" vertical="center" wrapText="1"/>
    </xf>
    <xf numFmtId="3" fontId="40" fillId="4" borderId="57" xfId="5" applyNumberFormat="1" applyFont="1" applyFill="1" applyBorder="1" applyAlignment="1">
      <alignment horizontal="right" vertical="center" wrapText="1"/>
    </xf>
    <xf numFmtId="3" fontId="40" fillId="4" borderId="57" xfId="9" applyNumberFormat="1" applyFont="1" applyFill="1" applyBorder="1" applyAlignment="1">
      <alignment horizontal="right" vertical="center" wrapText="1" shrinkToFit="1"/>
    </xf>
    <xf numFmtId="3" fontId="47" fillId="4" borderId="0" xfId="0" applyNumberFormat="1" applyFont="1" applyFill="1"/>
    <xf numFmtId="3" fontId="45" fillId="4" borderId="0" xfId="0" applyNumberFormat="1" applyFont="1" applyFill="1"/>
    <xf numFmtId="0" fontId="47" fillId="4" borderId="0" xfId="0" applyFont="1" applyFill="1"/>
    <xf numFmtId="0" fontId="47" fillId="8" borderId="50" xfId="0" applyFont="1" applyFill="1" applyBorder="1" applyAlignment="1">
      <alignment horizontal="center"/>
    </xf>
    <xf numFmtId="3" fontId="40" fillId="3" borderId="57" xfId="9" applyNumberFormat="1" applyFont="1" applyFill="1" applyBorder="1" applyAlignment="1">
      <alignment horizontal="right" vertical="center" wrapText="1"/>
    </xf>
    <xf numFmtId="0" fontId="47" fillId="4" borderId="57" xfId="0" applyFont="1" applyFill="1" applyBorder="1" applyAlignment="1">
      <alignment horizontal="center"/>
    </xf>
    <xf numFmtId="0" fontId="47" fillId="8" borderId="57" xfId="0" applyFont="1" applyFill="1" applyBorder="1" applyAlignment="1">
      <alignment horizontal="center"/>
    </xf>
    <xf numFmtId="3" fontId="45" fillId="7" borderId="0" xfId="0" applyNumberFormat="1" applyFont="1" applyFill="1"/>
    <xf numFmtId="3" fontId="10" fillId="4" borderId="57" xfId="9" applyNumberFormat="1" applyFont="1" applyFill="1" applyBorder="1" applyAlignment="1">
      <alignment horizontal="center"/>
    </xf>
    <xf numFmtId="3" fontId="40" fillId="4" borderId="57" xfId="0" applyNumberFormat="1" applyFont="1" applyFill="1" applyBorder="1" applyAlignment="1">
      <alignment horizontal="right"/>
    </xf>
    <xf numFmtId="3" fontId="0" fillId="4" borderId="0" xfId="0" applyNumberFormat="1" applyFill="1"/>
    <xf numFmtId="3" fontId="10" fillId="8" borderId="57" xfId="9" applyNumberFormat="1" applyFont="1" applyFill="1" applyBorder="1" applyAlignment="1">
      <alignment horizontal="center"/>
    </xf>
    <xf numFmtId="3" fontId="40" fillId="3" borderId="57" xfId="0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center" vertical="top"/>
    </xf>
    <xf numFmtId="3" fontId="38" fillId="8" borderId="57" xfId="9" applyNumberFormat="1" applyFont="1" applyFill="1" applyBorder="1" applyAlignment="1">
      <alignment horizontal="center" vertical="top"/>
    </xf>
    <xf numFmtId="3" fontId="48" fillId="4" borderId="57" xfId="9" applyNumberFormat="1" applyFont="1" applyFill="1" applyBorder="1" applyAlignment="1">
      <alignment horizontal="center" vertical="top"/>
    </xf>
    <xf numFmtId="3" fontId="48" fillId="8" borderId="57" xfId="9" applyNumberFormat="1" applyFont="1" applyFill="1" applyBorder="1" applyAlignment="1">
      <alignment horizontal="center" vertical="top"/>
    </xf>
    <xf numFmtId="3" fontId="42" fillId="4" borderId="57" xfId="9" applyNumberFormat="1" applyFont="1" applyFill="1" applyBorder="1" applyAlignment="1">
      <alignment horizontal="center" vertical="top"/>
    </xf>
    <xf numFmtId="3" fontId="42" fillId="8" borderId="57" xfId="9" applyNumberFormat="1" applyFont="1" applyFill="1" applyBorder="1" applyAlignment="1">
      <alignment horizontal="center" vertical="top"/>
    </xf>
    <xf numFmtId="3" fontId="42" fillId="8" borderId="52" xfId="9" applyNumberFormat="1" applyFont="1" applyFill="1" applyBorder="1" applyAlignment="1">
      <alignment horizontal="center" vertical="top"/>
    </xf>
    <xf numFmtId="3" fontId="38" fillId="7" borderId="57" xfId="9" applyNumberFormat="1" applyFont="1" applyFill="1" applyBorder="1" applyAlignment="1">
      <alignment horizontal="center" vertical="top"/>
    </xf>
    <xf numFmtId="3" fontId="0" fillId="7" borderId="0" xfId="0" applyNumberFormat="1" applyFill="1"/>
    <xf numFmtId="3" fontId="43" fillId="4" borderId="0" xfId="0" applyNumberFormat="1" applyFont="1" applyFill="1"/>
    <xf numFmtId="3" fontId="42" fillId="3" borderId="0" xfId="0" applyNumberFormat="1" applyFont="1" applyFill="1"/>
    <xf numFmtId="3" fontId="20" fillId="4" borderId="0" xfId="0" applyNumberFormat="1" applyFont="1" applyFill="1"/>
    <xf numFmtId="0" fontId="20" fillId="4" borderId="0" xfId="0" applyFont="1" applyFill="1"/>
    <xf numFmtId="3" fontId="0" fillId="8" borderId="0" xfId="0" applyNumberFormat="1" applyFill="1"/>
    <xf numFmtId="3" fontId="45" fillId="8" borderId="0" xfId="0" applyNumberFormat="1" applyFont="1" applyFill="1"/>
    <xf numFmtId="3" fontId="8" fillId="8" borderId="0" xfId="9" applyNumberFormat="1" applyFont="1" applyFill="1" applyAlignment="1">
      <alignment wrapText="1"/>
    </xf>
    <xf numFmtId="3" fontId="8" fillId="3" borderId="0" xfId="9" applyNumberFormat="1" applyFont="1" applyFill="1" applyAlignment="1">
      <alignment wrapText="1"/>
    </xf>
    <xf numFmtId="0" fontId="47" fillId="4" borderId="92" xfId="0" applyFont="1" applyFill="1" applyBorder="1" applyAlignment="1">
      <alignment horizontal="center"/>
    </xf>
    <xf numFmtId="0" fontId="47" fillId="8" borderId="92" xfId="0" applyFont="1" applyFill="1" applyBorder="1" applyAlignment="1">
      <alignment horizontal="center"/>
    </xf>
    <xf numFmtId="0" fontId="47" fillId="4" borderId="93" xfId="0" applyFont="1" applyFill="1" applyBorder="1" applyAlignment="1">
      <alignment horizontal="center"/>
    </xf>
    <xf numFmtId="0" fontId="47" fillId="8" borderId="93" xfId="0" applyFont="1" applyFill="1" applyBorder="1" applyAlignment="1">
      <alignment horizontal="center"/>
    </xf>
    <xf numFmtId="3" fontId="42" fillId="4" borderId="93" xfId="9" applyNumberFormat="1" applyFont="1" applyFill="1" applyBorder="1"/>
    <xf numFmtId="3" fontId="42" fillId="8" borderId="93" xfId="9" applyNumberFormat="1" applyFont="1" applyFill="1" applyBorder="1"/>
    <xf numFmtId="3" fontId="48" fillId="4" borderId="93" xfId="9" applyNumberFormat="1" applyFont="1" applyFill="1" applyBorder="1"/>
    <xf numFmtId="3" fontId="48" fillId="8" borderId="93" xfId="9" applyNumberFormat="1" applyFont="1" applyFill="1" applyBorder="1"/>
    <xf numFmtId="3" fontId="42" fillId="8" borderId="94" xfId="9" applyNumberFormat="1" applyFont="1" applyFill="1" applyBorder="1"/>
    <xf numFmtId="3" fontId="42" fillId="7" borderId="93" xfId="9" applyNumberFormat="1" applyFont="1" applyFill="1" applyBorder="1"/>
    <xf numFmtId="3" fontId="40" fillId="4" borderId="70" xfId="5" applyNumberFormat="1" applyFont="1" applyFill="1" applyBorder="1" applyAlignment="1">
      <alignment horizontal="right" vertical="center" wrapText="1"/>
    </xf>
    <xf numFmtId="3" fontId="40" fillId="4" borderId="70" xfId="0" applyNumberFormat="1" applyFont="1" applyFill="1" applyBorder="1" applyAlignment="1">
      <alignment horizontal="right"/>
    </xf>
    <xf numFmtId="3" fontId="40" fillId="3" borderId="70" xfId="0" applyNumberFormat="1" applyFont="1" applyFill="1" applyBorder="1" applyAlignment="1">
      <alignment horizontal="right"/>
    </xf>
    <xf numFmtId="3" fontId="42" fillId="8" borderId="55" xfId="9" applyNumberFormat="1" applyFont="1" applyFill="1" applyBorder="1" applyAlignment="1">
      <alignment vertical="center" wrapText="1"/>
    </xf>
    <xf numFmtId="3" fontId="14" fillId="8" borderId="55" xfId="9" applyNumberFormat="1" applyFont="1" applyFill="1" applyBorder="1" applyAlignment="1">
      <alignment horizontal="center" vertical="center" wrapText="1"/>
    </xf>
    <xf numFmtId="3" fontId="8" fillId="8" borderId="55" xfId="9" applyNumberFormat="1" applyFont="1" applyFill="1" applyBorder="1" applyAlignment="1">
      <alignment wrapText="1"/>
    </xf>
    <xf numFmtId="3" fontId="12" fillId="0" borderId="29" xfId="19" applyNumberFormat="1" applyFont="1" applyBorder="1" applyAlignment="1">
      <alignment horizontal="center" vertical="center" wrapText="1"/>
    </xf>
    <xf numFmtId="3" fontId="12" fillId="0" borderId="31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center"/>
    </xf>
    <xf numFmtId="3" fontId="12" fillId="0" borderId="96" xfId="7" applyNumberFormat="1" applyFont="1" applyBorder="1" applyAlignment="1">
      <alignment vertical="center"/>
    </xf>
    <xf numFmtId="3" fontId="12" fillId="0" borderId="97" xfId="7" applyNumberFormat="1" applyFont="1" applyBorder="1" applyAlignment="1">
      <alignment vertical="center"/>
    </xf>
    <xf numFmtId="3" fontId="12" fillId="0" borderId="98" xfId="7" applyNumberFormat="1" applyFont="1" applyBorder="1" applyAlignment="1">
      <alignment vertical="center"/>
    </xf>
    <xf numFmtId="3" fontId="12" fillId="0" borderId="99" xfId="7" applyNumberFormat="1" applyFont="1" applyBorder="1" applyAlignment="1">
      <alignment vertical="center"/>
    </xf>
    <xf numFmtId="169" fontId="21" fillId="0" borderId="36" xfId="22" applyNumberFormat="1" applyFont="1" applyBorder="1" applyAlignment="1">
      <alignment horizontal="center"/>
    </xf>
    <xf numFmtId="169" fontId="21" fillId="0" borderId="100" xfId="22" applyNumberFormat="1" applyFont="1" applyBorder="1" applyAlignment="1">
      <alignment horizontal="center"/>
    </xf>
    <xf numFmtId="0" fontId="21" fillId="0" borderId="0" xfId="7" applyFont="1" applyAlignment="1">
      <alignment horizontal="center"/>
    </xf>
    <xf numFmtId="0" fontId="21" fillId="0" borderId="0" xfId="7" applyFont="1" applyAlignment="1">
      <alignment horizontal="center" vertical="top"/>
    </xf>
    <xf numFmtId="3" fontId="12" fillId="0" borderId="38" xfId="7" applyNumberFormat="1" applyFont="1" applyBorder="1" applyAlignment="1">
      <alignment horizontal="center" vertical="center"/>
    </xf>
    <xf numFmtId="1" fontId="21" fillId="0" borderId="0" xfId="7" applyNumberFormat="1" applyFont="1" applyAlignment="1">
      <alignment horizontal="center"/>
    </xf>
    <xf numFmtId="3" fontId="12" fillId="0" borderId="40" xfId="7" applyNumberFormat="1" applyFont="1" applyBorder="1" applyAlignment="1">
      <alignment horizontal="center" vertical="center"/>
    </xf>
    <xf numFmtId="0" fontId="12" fillId="0" borderId="43" xfId="7" applyFont="1" applyBorder="1" applyAlignment="1">
      <alignment vertical="center"/>
    </xf>
    <xf numFmtId="3" fontId="12" fillId="0" borderId="0" xfId="7" applyNumberFormat="1" applyFont="1" applyAlignment="1">
      <alignment horizontal="center" vertical="center"/>
    </xf>
    <xf numFmtId="3" fontId="12" fillId="0" borderId="28" xfId="7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right"/>
    </xf>
    <xf numFmtId="0" fontId="21" fillId="0" borderId="41" xfId="7" applyFont="1" applyBorder="1" applyAlignment="1">
      <alignment horizontal="center" vertical="center"/>
    </xf>
    <xf numFmtId="3" fontId="12" fillId="0" borderId="101" xfId="7" applyNumberFormat="1" applyFont="1" applyBorder="1" applyAlignment="1">
      <alignment vertical="center"/>
    </xf>
    <xf numFmtId="0" fontId="12" fillId="0" borderId="43" xfId="7" applyFont="1" applyBorder="1" applyAlignment="1">
      <alignment horizontal="right" vertical="center"/>
    </xf>
    <xf numFmtId="3" fontId="12" fillId="0" borderId="95" xfId="7" applyNumberFormat="1" applyFont="1" applyBorder="1" applyAlignment="1">
      <alignment vertical="center"/>
    </xf>
    <xf numFmtId="3" fontId="13" fillId="8" borderId="1" xfId="0" applyNumberFormat="1" applyFont="1" applyFill="1" applyBorder="1" applyAlignment="1">
      <alignment horizontal="right" vertical="center"/>
    </xf>
    <xf numFmtId="3" fontId="18" fillId="8" borderId="0" xfId="0" applyNumberFormat="1" applyFont="1" applyFill="1" applyAlignment="1">
      <alignment horizontal="right" vertical="center"/>
    </xf>
    <xf numFmtId="3" fontId="60" fillId="6" borderId="57" xfId="9" applyNumberFormat="1" applyFont="1" applyFill="1" applyBorder="1"/>
    <xf numFmtId="3" fontId="62" fillId="6" borderId="57" xfId="9" applyNumberFormat="1" applyFont="1" applyFill="1" applyBorder="1" applyAlignment="1">
      <alignment horizontal="center"/>
    </xf>
    <xf numFmtId="0" fontId="57" fillId="6" borderId="0" xfId="0" applyFont="1" applyFill="1"/>
    <xf numFmtId="3" fontId="60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/>
    </xf>
    <xf numFmtId="0" fontId="57" fillId="3" borderId="0" xfId="0" applyFont="1" applyFill="1"/>
    <xf numFmtId="3" fontId="55" fillId="3" borderId="57" xfId="9" applyNumberFormat="1" applyFont="1" applyFill="1" applyBorder="1" applyAlignment="1">
      <alignment horizontal="center" vertical="top"/>
    </xf>
    <xf numFmtId="3" fontId="55" fillId="3" borderId="57" xfId="9" applyNumberFormat="1" applyFont="1" applyFill="1" applyBorder="1" applyAlignment="1">
      <alignment horizontal="center" vertical="center"/>
    </xf>
    <xf numFmtId="0" fontId="57" fillId="5" borderId="0" xfId="0" applyFont="1" applyFill="1"/>
    <xf numFmtId="3" fontId="60" fillId="5" borderId="57" xfId="9" applyNumberFormat="1" applyFont="1" applyFill="1" applyBorder="1"/>
    <xf numFmtId="3" fontId="63" fillId="8" borderId="93" xfId="9" applyNumberFormat="1" applyFont="1" applyFill="1" applyBorder="1"/>
    <xf numFmtId="3" fontId="37" fillId="8" borderId="57" xfId="9" applyNumberFormat="1" applyFont="1" applyFill="1" applyBorder="1" applyAlignment="1">
      <alignment horizontal="center" vertical="top"/>
    </xf>
    <xf numFmtId="3" fontId="58" fillId="3" borderId="0" xfId="0" applyNumberFormat="1" applyFont="1" applyFill="1"/>
    <xf numFmtId="3" fontId="65" fillId="3" borderId="0" xfId="0" applyNumberFormat="1" applyFont="1" applyFill="1"/>
    <xf numFmtId="0" fontId="58" fillId="3" borderId="0" xfId="0" applyFont="1" applyFill="1"/>
    <xf numFmtId="0" fontId="58" fillId="8" borderId="0" xfId="0" applyFont="1" applyFill="1"/>
    <xf numFmtId="0" fontId="66" fillId="8" borderId="93" xfId="0" applyFont="1" applyFill="1" applyBorder="1" applyAlignment="1">
      <alignment horizontal="center"/>
    </xf>
    <xf numFmtId="0" fontId="66" fillId="8" borderId="57" xfId="0" applyFont="1" applyFill="1" applyBorder="1" applyAlignment="1">
      <alignment horizontal="center"/>
    </xf>
    <xf numFmtId="3" fontId="66" fillId="3" borderId="0" xfId="0" applyNumberFormat="1" applyFont="1" applyFill="1"/>
    <xf numFmtId="0" fontId="66" fillId="3" borderId="0" xfId="0" applyFont="1" applyFill="1"/>
    <xf numFmtId="0" fontId="66" fillId="8" borderId="0" xfId="0" applyFont="1" applyFill="1"/>
    <xf numFmtId="0" fontId="21" fillId="0" borderId="0" xfId="21" applyFont="1"/>
    <xf numFmtId="0" fontId="21" fillId="0" borderId="0" xfId="21" applyFont="1" applyAlignment="1">
      <alignment horizontal="center"/>
    </xf>
    <xf numFmtId="0" fontId="21" fillId="0" borderId="0" xfId="21" applyFont="1" applyAlignment="1">
      <alignment horizontal="center" wrapText="1"/>
    </xf>
    <xf numFmtId="3" fontId="21" fillId="0" borderId="0" xfId="21" applyNumberFormat="1" applyFont="1" applyAlignment="1">
      <alignment horizontal="center"/>
    </xf>
    <xf numFmtId="3" fontId="21" fillId="0" borderId="62" xfId="10" applyNumberFormat="1" applyFont="1" applyBorder="1" applyAlignment="1">
      <alignment horizontal="center" vertical="center" textRotation="90"/>
    </xf>
    <xf numFmtId="3" fontId="21" fillId="0" borderId="63" xfId="10" applyNumberFormat="1" applyFont="1" applyBorder="1" applyAlignment="1">
      <alignment horizontal="center" vertical="center" textRotation="90"/>
    </xf>
    <xf numFmtId="0" fontId="12" fillId="0" borderId="63" xfId="21" applyFont="1" applyBorder="1" applyAlignment="1">
      <alignment horizontal="center" vertical="center" wrapText="1"/>
    </xf>
    <xf numFmtId="0" fontId="21" fillId="0" borderId="63" xfId="20" applyFont="1" applyBorder="1" applyAlignment="1">
      <alignment horizontal="center" vertical="center" textRotation="90" wrapText="1"/>
    </xf>
    <xf numFmtId="3" fontId="21" fillId="0" borderId="104" xfId="10" applyNumberFormat="1" applyFont="1" applyBorder="1" applyAlignment="1">
      <alignment horizontal="center"/>
    </xf>
    <xf numFmtId="3" fontId="21" fillId="0" borderId="84" xfId="10" applyNumberFormat="1" applyFont="1" applyBorder="1" applyAlignment="1">
      <alignment horizontal="center" vertical="center" textRotation="90"/>
    </xf>
    <xf numFmtId="0" fontId="50" fillId="0" borderId="105" xfId="21" applyFont="1" applyBorder="1" applyAlignment="1">
      <alignment horizontal="left" vertical="center" wrapText="1"/>
    </xf>
    <xf numFmtId="0" fontId="21" fillId="0" borderId="84" xfId="20" applyFont="1" applyBorder="1" applyAlignment="1">
      <alignment horizontal="center" vertical="center" textRotation="90" wrapText="1"/>
    </xf>
    <xf numFmtId="3" fontId="12" fillId="0" borderId="84" xfId="21" applyNumberFormat="1" applyFont="1" applyBorder="1" applyAlignment="1">
      <alignment horizontal="right" vertical="center" wrapText="1"/>
    </xf>
    <xf numFmtId="0" fontId="21" fillId="0" borderId="65" xfId="21" applyFont="1" applyBorder="1" applyAlignment="1">
      <alignment horizontal="center"/>
    </xf>
    <xf numFmtId="0" fontId="21" fillId="0" borderId="57" xfId="21" applyFont="1" applyBorder="1" applyAlignment="1">
      <alignment horizontal="center" vertical="top"/>
    </xf>
    <xf numFmtId="0" fontId="21" fillId="0" borderId="57" xfId="20" applyFont="1" applyBorder="1" applyAlignment="1">
      <alignment horizontal="left" wrapText="1"/>
    </xf>
    <xf numFmtId="0" fontId="21" fillId="0" borderId="57" xfId="20" applyFont="1" applyBorder="1" applyAlignment="1">
      <alignment horizontal="center" vertical="center" wrapText="1"/>
    </xf>
    <xf numFmtId="3" fontId="21" fillId="0" borderId="57" xfId="12" applyNumberFormat="1" applyFont="1" applyBorder="1" applyAlignment="1">
      <alignment horizontal="right"/>
    </xf>
    <xf numFmtId="3" fontId="21" fillId="0" borderId="57" xfId="12" applyNumberFormat="1" applyFont="1" applyBorder="1" applyAlignment="1">
      <alignment horizontal="left" wrapText="1"/>
    </xf>
    <xf numFmtId="3" fontId="21" fillId="0" borderId="57" xfId="12" applyNumberFormat="1" applyFont="1" applyBorder="1" applyAlignment="1">
      <alignment horizontal="center" vertical="center" wrapText="1"/>
    </xf>
    <xf numFmtId="3" fontId="21" fillId="0" borderId="57" xfId="13" applyNumberFormat="1" applyFont="1" applyBorder="1" applyAlignment="1">
      <alignment horizontal="right" wrapText="1"/>
    </xf>
    <xf numFmtId="3" fontId="21" fillId="0" borderId="57" xfId="20" applyNumberFormat="1" applyFont="1" applyBorder="1" applyAlignment="1">
      <alignment horizontal="right"/>
    </xf>
    <xf numFmtId="0" fontId="21" fillId="0" borderId="106" xfId="21" applyFont="1" applyBorder="1" applyAlignment="1">
      <alignment horizontal="center"/>
    </xf>
    <xf numFmtId="0" fontId="21" fillId="0" borderId="55" xfId="21" applyFont="1" applyBorder="1" applyAlignment="1">
      <alignment horizontal="center" vertical="top"/>
    </xf>
    <xf numFmtId="0" fontId="12" fillId="0" borderId="55" xfId="21" applyFont="1" applyBorder="1" applyAlignment="1">
      <alignment horizontal="left"/>
    </xf>
    <xf numFmtId="0" fontId="12" fillId="0" borderId="55" xfId="21" applyFont="1" applyBorder="1" applyAlignment="1">
      <alignment horizontal="center" vertical="center"/>
    </xf>
    <xf numFmtId="3" fontId="12" fillId="0" borderId="55" xfId="21" applyNumberFormat="1" applyFont="1" applyBorder="1" applyAlignment="1">
      <alignment horizontal="right"/>
    </xf>
    <xf numFmtId="0" fontId="12" fillId="0" borderId="0" xfId="21" applyFont="1" applyAlignment="1">
      <alignment vertical="center"/>
    </xf>
    <xf numFmtId="0" fontId="21" fillId="0" borderId="104" xfId="21" applyFont="1" applyBorder="1" applyAlignment="1">
      <alignment horizontal="center"/>
    </xf>
    <xf numFmtId="0" fontId="21" fillId="0" borderId="84" xfId="21" applyFont="1" applyBorder="1" applyAlignment="1">
      <alignment horizontal="center"/>
    </xf>
    <xf numFmtId="0" fontId="50" fillId="0" borderId="84" xfId="21" applyFont="1" applyBorder="1" applyAlignment="1">
      <alignment horizontal="left"/>
    </xf>
    <xf numFmtId="0" fontId="12" fillId="0" borderId="84" xfId="21" applyFont="1" applyBorder="1" applyAlignment="1">
      <alignment horizontal="center" vertical="center"/>
    </xf>
    <xf numFmtId="3" fontId="12" fillId="0" borderId="84" xfId="21" applyNumberFormat="1" applyFont="1" applyBorder="1" applyAlignment="1">
      <alignment horizontal="right"/>
    </xf>
    <xf numFmtId="3" fontId="12" fillId="0" borderId="107" xfId="21" applyNumberFormat="1" applyFont="1" applyBorder="1" applyAlignment="1">
      <alignment horizontal="right"/>
    </xf>
    <xf numFmtId="0" fontId="12" fillId="0" borderId="0" xfId="21" applyFont="1"/>
    <xf numFmtId="0" fontId="12" fillId="0" borderId="57" xfId="20" applyFont="1" applyBorder="1" applyAlignment="1">
      <alignment wrapText="1"/>
    </xf>
    <xf numFmtId="0" fontId="12" fillId="0" borderId="57" xfId="20" applyFont="1" applyBorder="1" applyAlignment="1">
      <alignment horizontal="center" vertical="center" wrapText="1"/>
    </xf>
    <xf numFmtId="3" fontId="21" fillId="0" borderId="70" xfId="20" applyNumberFormat="1" applyFont="1" applyBorder="1" applyAlignment="1">
      <alignment horizontal="right"/>
    </xf>
    <xf numFmtId="0" fontId="21" fillId="0" borderId="57" xfId="20" applyFont="1" applyBorder="1" applyAlignment="1">
      <alignment wrapText="1"/>
    </xf>
    <xf numFmtId="0" fontId="21" fillId="0" borderId="0" xfId="21" applyFont="1" applyAlignment="1">
      <alignment vertical="top"/>
    </xf>
    <xf numFmtId="0" fontId="12" fillId="0" borderId="70" xfId="20" applyFont="1" applyBorder="1" applyAlignment="1">
      <alignment horizontal="right" wrapText="1"/>
    </xf>
    <xf numFmtId="0" fontId="12" fillId="0" borderId="108" xfId="20" applyFont="1" applyBorder="1" applyAlignment="1">
      <alignment horizontal="right" wrapText="1"/>
    </xf>
    <xf numFmtId="3" fontId="21" fillId="0" borderId="108" xfId="20" applyNumberFormat="1" applyFont="1" applyBorder="1" applyAlignment="1">
      <alignment horizontal="right"/>
    </xf>
    <xf numFmtId="0" fontId="12" fillId="0" borderId="109" xfId="21" applyFont="1" applyBorder="1" applyAlignment="1">
      <alignment horizontal="center"/>
    </xf>
    <xf numFmtId="0" fontId="12" fillId="0" borderId="110" xfId="21" applyFont="1" applyBorder="1" applyAlignment="1">
      <alignment horizontal="center" vertical="top"/>
    </xf>
    <xf numFmtId="0" fontId="12" fillId="0" borderId="110" xfId="21" applyFont="1" applyBorder="1" applyAlignment="1">
      <alignment horizontal="left"/>
    </xf>
    <xf numFmtId="0" fontId="12" fillId="0" borderId="110" xfId="21" applyFont="1" applyBorder="1" applyAlignment="1">
      <alignment horizontal="center" vertical="center"/>
    </xf>
    <xf numFmtId="3" fontId="12" fillId="0" borderId="110" xfId="21" applyNumberFormat="1" applyFont="1" applyBorder="1" applyAlignment="1">
      <alignment horizontal="right"/>
    </xf>
    <xf numFmtId="3" fontId="12" fillId="0" borderId="111" xfId="21" applyNumberFormat="1" applyFont="1" applyBorder="1" applyAlignment="1">
      <alignment horizontal="right"/>
    </xf>
    <xf numFmtId="0" fontId="23" fillId="0" borderId="0" xfId="20" applyFont="1" applyAlignment="1">
      <alignment horizontal="left" vertical="center" wrapText="1"/>
    </xf>
    <xf numFmtId="3" fontId="23" fillId="0" borderId="0" xfId="20" applyNumberFormat="1" applyFont="1" applyAlignment="1">
      <alignment horizontal="left" vertical="center"/>
    </xf>
    <xf numFmtId="3" fontId="26" fillId="0" borderId="0" xfId="20" applyNumberFormat="1" applyFont="1" applyAlignment="1">
      <alignment horizontal="left" vertical="center"/>
    </xf>
    <xf numFmtId="0" fontId="21" fillId="0" borderId="0" xfId="20" applyFont="1"/>
    <xf numFmtId="3" fontId="21" fillId="0" borderId="0" xfId="21" applyNumberFormat="1" applyFont="1" applyAlignment="1">
      <alignment horizontal="center" vertical="center"/>
    </xf>
    <xf numFmtId="0" fontId="38" fillId="0" borderId="63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3" fontId="12" fillId="0" borderId="107" xfId="21" applyNumberFormat="1" applyFont="1" applyBorder="1" applyAlignment="1">
      <alignment horizontal="right" vertical="center" wrapText="1"/>
    </xf>
    <xf numFmtId="3" fontId="21" fillId="0" borderId="70" xfId="12" applyNumberFormat="1" applyFont="1" applyBorder="1" applyAlignment="1">
      <alignment horizontal="right"/>
    </xf>
    <xf numFmtId="3" fontId="12" fillId="0" borderId="113" xfId="21" applyNumberFormat="1" applyFont="1" applyBorder="1" applyAlignment="1">
      <alignment horizontal="right"/>
    </xf>
    <xf numFmtId="0" fontId="21" fillId="0" borderId="0" xfId="20" applyFont="1" applyAlignment="1">
      <alignment horizontal="center" vertical="top"/>
    </xf>
    <xf numFmtId="0" fontId="21" fillId="0" borderId="0" xfId="20" applyFont="1" applyAlignment="1">
      <alignment wrapText="1"/>
    </xf>
    <xf numFmtId="0" fontId="21" fillId="0" borderId="0" xfId="20" applyFont="1" applyAlignment="1">
      <alignment horizontal="center" wrapText="1"/>
    </xf>
    <xf numFmtId="3" fontId="21" fillId="0" borderId="0" xfId="20" applyNumberFormat="1" applyFont="1"/>
    <xf numFmtId="3" fontId="12" fillId="0" borderId="0" xfId="20" applyNumberFormat="1" applyFont="1"/>
    <xf numFmtId="3" fontId="16" fillId="0" borderId="53" xfId="20" applyNumberFormat="1" applyFont="1" applyBorder="1" applyAlignment="1">
      <alignment horizontal="center" vertical="center"/>
    </xf>
    <xf numFmtId="3" fontId="59" fillId="8" borderId="0" xfId="0" applyNumberFormat="1" applyFont="1" applyFill="1" applyAlignment="1">
      <alignment horizontal="right" vertical="center"/>
    </xf>
    <xf numFmtId="3" fontId="36" fillId="8" borderId="30" xfId="0" applyNumberFormat="1" applyFont="1" applyFill="1" applyBorder="1" applyAlignment="1">
      <alignment horizontal="center" vertical="center"/>
    </xf>
    <xf numFmtId="3" fontId="59" fillId="8" borderId="30" xfId="0" applyNumberFormat="1" applyFont="1" applyFill="1" applyBorder="1" applyAlignment="1">
      <alignment horizontal="center" vertical="center"/>
    </xf>
    <xf numFmtId="3" fontId="18" fillId="8" borderId="4" xfId="19" applyNumberFormat="1" applyFont="1" applyFill="1" applyBorder="1" applyAlignment="1">
      <alignment horizontal="center" vertical="center" wrapText="1"/>
    </xf>
    <xf numFmtId="3" fontId="59" fillId="8" borderId="114" xfId="0" applyNumberFormat="1" applyFont="1" applyFill="1" applyBorder="1" applyAlignment="1">
      <alignment horizontal="right" vertical="center"/>
    </xf>
    <xf numFmtId="3" fontId="59" fillId="8" borderId="32" xfId="0" applyNumberFormat="1" applyFont="1" applyFill="1" applyBorder="1" applyAlignment="1">
      <alignment horizontal="right" vertical="center"/>
    </xf>
    <xf numFmtId="3" fontId="18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4" xfId="19" applyNumberFormat="1" applyFont="1" applyFill="1" applyBorder="1" applyAlignment="1">
      <alignment horizontal="right" vertical="center" wrapText="1"/>
    </xf>
    <xf numFmtId="3" fontId="59" fillId="8" borderId="115" xfId="0" applyNumberFormat="1" applyFont="1" applyFill="1" applyBorder="1" applyAlignment="1">
      <alignment horizontal="right" vertical="center"/>
    </xf>
    <xf numFmtId="3" fontId="18" fillId="8" borderId="15" xfId="0" applyNumberFormat="1" applyFont="1" applyFill="1" applyBorder="1" applyAlignment="1">
      <alignment horizontal="right" vertical="center" wrapText="1"/>
    </xf>
    <xf numFmtId="3" fontId="18" fillId="8" borderId="32" xfId="0" applyNumberFormat="1" applyFont="1" applyFill="1" applyBorder="1" applyAlignment="1">
      <alignment horizontal="right" vertical="center"/>
    </xf>
    <xf numFmtId="3" fontId="18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25" xfId="19" applyNumberFormat="1" applyFont="1" applyFill="1" applyBorder="1" applyAlignment="1">
      <alignment horizontal="center" vertical="center" wrapText="1"/>
    </xf>
    <xf numFmtId="3" fontId="13" fillId="8" borderId="30" xfId="19" applyNumberFormat="1" applyFont="1" applyFill="1" applyBorder="1" applyAlignment="1">
      <alignment horizontal="center" vertical="center" wrapText="1"/>
    </xf>
    <xf numFmtId="3" fontId="62" fillId="0" borderId="0" xfId="7" applyNumberFormat="1" applyFont="1" applyAlignment="1">
      <alignment vertical="center"/>
    </xf>
    <xf numFmtId="3" fontId="13" fillId="0" borderId="116" xfId="7" applyNumberFormat="1" applyFont="1" applyBorder="1" applyAlignment="1">
      <alignment horizontal="center" vertical="center" wrapText="1"/>
    </xf>
    <xf numFmtId="3" fontId="35" fillId="0" borderId="117" xfId="7" applyNumberFormat="1" applyFont="1" applyBorder="1"/>
    <xf numFmtId="3" fontId="13" fillId="0" borderId="118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horizontal="center"/>
    </xf>
    <xf numFmtId="3" fontId="35" fillId="0" borderId="117" xfId="7" applyNumberFormat="1" applyFont="1" applyBorder="1" applyAlignment="1">
      <alignment horizontal="right"/>
    </xf>
    <xf numFmtId="3" fontId="13" fillId="0" borderId="119" xfId="7" applyNumberFormat="1" applyFont="1" applyBorder="1" applyAlignment="1">
      <alignment vertical="center"/>
    </xf>
    <xf numFmtId="3" fontId="13" fillId="0" borderId="120" xfId="7" applyNumberFormat="1" applyFont="1" applyBorder="1" applyAlignment="1">
      <alignment vertical="center"/>
    </xf>
    <xf numFmtId="3" fontId="35" fillId="0" borderId="117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vertical="center"/>
    </xf>
    <xf numFmtId="3" fontId="13" fillId="0" borderId="121" xfId="7" applyNumberFormat="1" applyFont="1" applyBorder="1" applyAlignment="1">
      <alignment vertical="center"/>
    </xf>
    <xf numFmtId="3" fontId="13" fillId="0" borderId="122" xfId="7" applyNumberFormat="1" applyFont="1" applyBorder="1" applyAlignment="1">
      <alignment vertical="center"/>
    </xf>
    <xf numFmtId="3" fontId="13" fillId="0" borderId="123" xfId="7" applyNumberFormat="1" applyFont="1" applyBorder="1" applyAlignment="1">
      <alignment vertical="center"/>
    </xf>
    <xf numFmtId="169" fontId="35" fillId="0" borderId="117" xfId="22" applyNumberFormat="1" applyFont="1" applyBorder="1" applyAlignment="1">
      <alignment horizontal="center"/>
    </xf>
    <xf numFmtId="169" fontId="35" fillId="0" borderId="124" xfId="22" applyNumberFormat="1" applyFont="1" applyBorder="1" applyAlignment="1">
      <alignment horizontal="center"/>
    </xf>
    <xf numFmtId="3" fontId="35" fillId="0" borderId="0" xfId="7" applyNumberFormat="1" applyFont="1"/>
    <xf numFmtId="3" fontId="62" fillId="0" borderId="0" xfId="7" applyNumberFormat="1" applyFont="1" applyAlignment="1">
      <alignment horizontal="right" vertical="center"/>
    </xf>
    <xf numFmtId="0" fontId="60" fillId="0" borderId="0" xfId="7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3" fontId="35" fillId="0" borderId="36" xfId="7" applyNumberFormat="1" applyFont="1" applyBorder="1"/>
    <xf numFmtId="3" fontId="35" fillId="0" borderId="36" xfId="7" applyNumberFormat="1" applyFont="1" applyBorder="1" applyAlignment="1">
      <alignment vertical="top"/>
    </xf>
    <xf numFmtId="3" fontId="13" fillId="0" borderId="31" xfId="7" applyNumberFormat="1" applyFont="1" applyBorder="1" applyAlignment="1">
      <alignment horizontal="right" vertical="center"/>
    </xf>
    <xf numFmtId="3" fontId="35" fillId="0" borderId="36" xfId="7" applyNumberFormat="1" applyFont="1" applyBorder="1" applyAlignment="1">
      <alignment horizontal="right"/>
    </xf>
    <xf numFmtId="3" fontId="35" fillId="0" borderId="36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vertical="center"/>
    </xf>
    <xf numFmtId="3" fontId="13" fillId="0" borderId="101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horizontal="right" vertical="center"/>
    </xf>
    <xf numFmtId="169" fontId="35" fillId="0" borderId="33" xfId="22" applyNumberFormat="1" applyFont="1" applyBorder="1" applyAlignment="1">
      <alignment horizontal="center"/>
    </xf>
    <xf numFmtId="169" fontId="35" fillId="0" borderId="99" xfId="22" applyNumberFormat="1" applyFont="1" applyBorder="1" applyAlignment="1">
      <alignment horizontal="center"/>
    </xf>
    <xf numFmtId="3" fontId="44" fillId="8" borderId="32" xfId="0" applyNumberFormat="1" applyFont="1" applyFill="1" applyBorder="1" applyAlignment="1">
      <alignment horizontal="right" vertical="center"/>
    </xf>
    <xf numFmtId="3" fontId="10" fillId="3" borderId="0" xfId="9" applyNumberFormat="1" applyFont="1" applyFill="1"/>
    <xf numFmtId="3" fontId="10" fillId="3" borderId="0" xfId="9" applyNumberFormat="1" applyFont="1" applyFill="1" applyAlignment="1">
      <alignment horizontal="right"/>
    </xf>
    <xf numFmtId="3" fontId="25" fillId="3" borderId="0" xfId="0" applyNumberFormat="1" applyFont="1" applyFill="1"/>
    <xf numFmtId="3" fontId="10" fillId="3" borderId="0" xfId="9" applyNumberFormat="1" applyFont="1" applyFill="1" applyAlignment="1">
      <alignment vertical="center"/>
    </xf>
    <xf numFmtId="0" fontId="38" fillId="3" borderId="0" xfId="9" applyFont="1" applyFill="1" applyAlignment="1">
      <alignment wrapText="1"/>
    </xf>
    <xf numFmtId="0" fontId="10" fillId="3" borderId="0" xfId="9" applyFont="1" applyFill="1" applyAlignment="1">
      <alignment wrapText="1"/>
    </xf>
    <xf numFmtId="0" fontId="69" fillId="3" borderId="0" xfId="4" applyFont="1" applyFill="1"/>
    <xf numFmtId="3" fontId="10" fillId="3" borderId="125" xfId="9" applyNumberFormat="1" applyFont="1" applyFill="1" applyBorder="1" applyAlignment="1">
      <alignment horizontal="center"/>
    </xf>
    <xf numFmtId="3" fontId="10" fillId="3" borderId="46" xfId="9" applyNumberFormat="1" applyFont="1" applyFill="1" applyBorder="1" applyAlignment="1">
      <alignment horizontal="center" wrapText="1"/>
    </xf>
    <xf numFmtId="3" fontId="10" fillId="3" borderId="46" xfId="9" applyNumberFormat="1" applyFont="1" applyFill="1" applyBorder="1" applyAlignment="1">
      <alignment horizontal="center"/>
    </xf>
    <xf numFmtId="3" fontId="10" fillId="3" borderId="126" xfId="9" applyNumberFormat="1" applyFont="1" applyFill="1" applyBorder="1" applyAlignment="1">
      <alignment horizontal="center"/>
    </xf>
    <xf numFmtId="3" fontId="10" fillId="4" borderId="127" xfId="9" applyNumberFormat="1" applyFont="1" applyFill="1" applyBorder="1" applyAlignment="1">
      <alignment horizontal="center"/>
    </xf>
    <xf numFmtId="3" fontId="10" fillId="4" borderId="88" xfId="9" applyNumberFormat="1" applyFont="1" applyFill="1" applyBorder="1" applyAlignment="1">
      <alignment horizontal="center"/>
    </xf>
    <xf numFmtId="3" fontId="70" fillId="4" borderId="88" xfId="9" applyNumberFormat="1" applyFont="1" applyFill="1" applyBorder="1" applyAlignment="1">
      <alignment horizontal="center" wrapText="1"/>
    </xf>
    <xf numFmtId="3" fontId="10" fillId="4" borderId="88" xfId="9" applyNumberFormat="1" applyFont="1" applyFill="1" applyBorder="1" applyAlignment="1">
      <alignment horizontal="right"/>
    </xf>
    <xf numFmtId="3" fontId="38" fillId="4" borderId="88" xfId="9" applyNumberFormat="1" applyFont="1" applyFill="1" applyBorder="1" applyAlignment="1">
      <alignment horizontal="right"/>
    </xf>
    <xf numFmtId="3" fontId="38" fillId="4" borderId="128" xfId="9" applyNumberFormat="1" applyFont="1" applyFill="1" applyBorder="1" applyAlignment="1">
      <alignment horizontal="right"/>
    </xf>
    <xf numFmtId="3" fontId="38" fillId="4" borderId="129" xfId="9" applyNumberFormat="1" applyFont="1" applyFill="1" applyBorder="1" applyAlignment="1">
      <alignment horizontal="right"/>
    </xf>
    <xf numFmtId="3" fontId="38" fillId="4" borderId="130" xfId="9" applyNumberFormat="1" applyFont="1" applyFill="1" applyBorder="1" applyAlignment="1">
      <alignment horizontal="right"/>
    </xf>
    <xf numFmtId="3" fontId="38" fillId="4" borderId="131" xfId="9" applyNumberFormat="1" applyFont="1" applyFill="1" applyBorder="1" applyAlignment="1">
      <alignment horizontal="right"/>
    </xf>
    <xf numFmtId="3" fontId="25" fillId="4" borderId="0" xfId="0" applyNumberFormat="1" applyFont="1" applyFill="1"/>
    <xf numFmtId="0" fontId="11" fillId="4" borderId="0" xfId="0" applyFont="1" applyFill="1"/>
    <xf numFmtId="3" fontId="10" fillId="3" borderId="132" xfId="9" applyNumberFormat="1" applyFont="1" applyFill="1" applyBorder="1" applyAlignment="1">
      <alignment horizontal="center"/>
    </xf>
    <xf numFmtId="3" fontId="70" fillId="3" borderId="57" xfId="9" applyNumberFormat="1" applyFont="1" applyFill="1" applyBorder="1" applyAlignment="1">
      <alignment horizontal="center" wrapText="1"/>
    </xf>
    <xf numFmtId="3" fontId="10" fillId="3" borderId="57" xfId="9" applyNumberFormat="1" applyFont="1" applyFill="1" applyBorder="1" applyAlignment="1">
      <alignment horizontal="right"/>
    </xf>
    <xf numFmtId="3" fontId="38" fillId="3" borderId="133" xfId="9" applyNumberFormat="1" applyFont="1" applyFill="1" applyBorder="1" applyAlignment="1">
      <alignment horizontal="right"/>
    </xf>
    <xf numFmtId="3" fontId="10" fillId="3" borderId="134" xfId="9" applyNumberFormat="1" applyFont="1" applyFill="1" applyBorder="1" applyAlignment="1">
      <alignment horizontal="right"/>
    </xf>
    <xf numFmtId="3" fontId="10" fillId="3" borderId="70" xfId="9" applyNumberFormat="1" applyFont="1" applyFill="1" applyBorder="1" applyAlignment="1">
      <alignment horizontal="right"/>
    </xf>
    <xf numFmtId="3" fontId="10" fillId="3" borderId="135" xfId="9" applyNumberFormat="1" applyFont="1" applyFill="1" applyBorder="1" applyAlignment="1">
      <alignment horizontal="right"/>
    </xf>
    <xf numFmtId="3" fontId="10" fillId="3" borderId="138" xfId="9" applyNumberFormat="1" applyFont="1" applyFill="1" applyBorder="1" applyAlignment="1">
      <alignment horizontal="center"/>
    </xf>
    <xf numFmtId="3" fontId="10" fillId="3" borderId="89" xfId="9" applyNumberFormat="1" applyFont="1" applyFill="1" applyBorder="1" applyAlignment="1">
      <alignment horizontal="center"/>
    </xf>
    <xf numFmtId="3" fontId="38" fillId="3" borderId="89" xfId="18" applyNumberFormat="1" applyFont="1" applyFill="1" applyBorder="1" applyAlignment="1">
      <alignment wrapText="1"/>
    </xf>
    <xf numFmtId="3" fontId="10" fillId="3" borderId="89" xfId="9" applyNumberFormat="1" applyFont="1" applyFill="1" applyBorder="1" applyAlignment="1">
      <alignment horizontal="center" vertical="center" wrapText="1"/>
    </xf>
    <xf numFmtId="3" fontId="70" fillId="3" borderId="89" xfId="9" applyNumberFormat="1" applyFont="1" applyFill="1" applyBorder="1" applyAlignment="1">
      <alignment horizontal="center" wrapText="1"/>
    </xf>
    <xf numFmtId="3" fontId="10" fillId="3" borderId="89" xfId="9" applyNumberFormat="1" applyFont="1" applyFill="1" applyBorder="1" applyAlignment="1">
      <alignment horizontal="right"/>
    </xf>
    <xf numFmtId="3" fontId="38" fillId="3" borderId="89" xfId="9" applyNumberFormat="1" applyFont="1" applyFill="1" applyBorder="1" applyAlignment="1">
      <alignment horizontal="right"/>
    </xf>
    <xf numFmtId="3" fontId="38" fillId="3" borderId="139" xfId="9" applyNumberFormat="1" applyFont="1" applyFill="1" applyBorder="1" applyAlignment="1">
      <alignment horizontal="right"/>
    </xf>
    <xf numFmtId="3" fontId="38" fillId="3" borderId="140" xfId="9" applyNumberFormat="1" applyFont="1" applyFill="1" applyBorder="1" applyAlignment="1">
      <alignment horizontal="right"/>
    </xf>
    <xf numFmtId="3" fontId="38" fillId="3" borderId="141" xfId="9" applyNumberFormat="1" applyFont="1" applyFill="1" applyBorder="1" applyAlignment="1">
      <alignment horizontal="right"/>
    </xf>
    <xf numFmtId="3" fontId="38" fillId="3" borderId="142" xfId="9" applyNumberFormat="1" applyFont="1" applyFill="1" applyBorder="1" applyAlignment="1">
      <alignment horizontal="right"/>
    </xf>
    <xf numFmtId="3" fontId="10" fillId="4" borderId="143" xfId="9" applyNumberFormat="1" applyFont="1" applyFill="1" applyBorder="1" applyAlignment="1">
      <alignment horizontal="center"/>
    </xf>
    <xf numFmtId="3" fontId="10" fillId="4" borderId="86" xfId="9" applyNumberFormat="1" applyFont="1" applyFill="1" applyBorder="1" applyAlignment="1">
      <alignment horizontal="center"/>
    </xf>
    <xf numFmtId="3" fontId="38" fillId="4" borderId="86" xfId="9" applyNumberFormat="1" applyFont="1" applyFill="1" applyBorder="1" applyAlignment="1">
      <alignment horizontal="center" wrapText="1"/>
    </xf>
    <xf numFmtId="3" fontId="10" fillId="4" borderId="86" xfId="9" applyNumberFormat="1" applyFont="1" applyFill="1" applyBorder="1" applyAlignment="1">
      <alignment horizontal="right"/>
    </xf>
    <xf numFmtId="3" fontId="38" fillId="4" borderId="86" xfId="9" applyNumberFormat="1" applyFont="1" applyFill="1" applyBorder="1" applyAlignment="1">
      <alignment horizontal="right"/>
    </xf>
    <xf numFmtId="3" fontId="38" fillId="4" borderId="144" xfId="9" applyNumberFormat="1" applyFont="1" applyFill="1" applyBorder="1" applyAlignment="1">
      <alignment horizontal="right"/>
    </xf>
    <xf numFmtId="3" fontId="38" fillId="4" borderId="145" xfId="9" applyNumberFormat="1" applyFont="1" applyFill="1" applyBorder="1" applyAlignment="1">
      <alignment horizontal="right"/>
    </xf>
    <xf numFmtId="3" fontId="38" fillId="4" borderId="146" xfId="9" applyNumberFormat="1" applyFont="1" applyFill="1" applyBorder="1" applyAlignment="1">
      <alignment horizontal="right"/>
    </xf>
    <xf numFmtId="3" fontId="38" fillId="4" borderId="147" xfId="9" applyNumberFormat="1" applyFont="1" applyFill="1" applyBorder="1" applyAlignment="1">
      <alignment horizontal="right"/>
    </xf>
    <xf numFmtId="3" fontId="38" fillId="3" borderId="57" xfId="9" applyNumberFormat="1" applyFont="1" applyFill="1" applyBorder="1" applyAlignment="1">
      <alignment horizontal="center" wrapText="1"/>
    </xf>
    <xf numFmtId="3" fontId="38" fillId="3" borderId="135" xfId="9" applyNumberFormat="1" applyFont="1" applyFill="1" applyBorder="1" applyAlignment="1">
      <alignment horizontal="right"/>
    </xf>
    <xf numFmtId="3" fontId="10" fillId="3" borderId="148" xfId="9" applyNumberFormat="1" applyFont="1" applyFill="1" applyBorder="1" applyAlignment="1">
      <alignment horizontal="center"/>
    </xf>
    <xf numFmtId="3" fontId="10" fillId="3" borderId="90" xfId="9" applyNumberFormat="1" applyFont="1" applyFill="1" applyBorder="1" applyAlignment="1">
      <alignment horizontal="center"/>
    </xf>
    <xf numFmtId="3" fontId="38" fillId="3" borderId="90" xfId="18" applyNumberFormat="1" applyFont="1" applyFill="1" applyBorder="1" applyAlignment="1">
      <alignment wrapText="1"/>
    </xf>
    <xf numFmtId="3" fontId="10" fillId="3" borderId="90" xfId="9" applyNumberFormat="1" applyFont="1" applyFill="1" applyBorder="1" applyAlignment="1">
      <alignment horizontal="center" vertical="center" wrapText="1"/>
    </xf>
    <xf numFmtId="3" fontId="70" fillId="3" borderId="90" xfId="9" applyNumberFormat="1" applyFont="1" applyFill="1" applyBorder="1" applyAlignment="1">
      <alignment horizontal="center" wrapText="1"/>
    </xf>
    <xf numFmtId="3" fontId="10" fillId="3" borderId="90" xfId="9" applyNumberFormat="1" applyFont="1" applyFill="1" applyBorder="1" applyAlignment="1">
      <alignment horizontal="right"/>
    </xf>
    <xf numFmtId="3" fontId="38" fillId="3" borderId="90" xfId="9" applyNumberFormat="1" applyFont="1" applyFill="1" applyBorder="1" applyAlignment="1">
      <alignment horizontal="right"/>
    </xf>
    <xf numFmtId="3" fontId="38" fillId="3" borderId="149" xfId="9" applyNumberFormat="1" applyFont="1" applyFill="1" applyBorder="1" applyAlignment="1">
      <alignment horizontal="right"/>
    </xf>
    <xf numFmtId="3" fontId="38" fillId="3" borderId="150" xfId="9" applyNumberFormat="1" applyFont="1" applyFill="1" applyBorder="1" applyAlignment="1">
      <alignment horizontal="right"/>
    </xf>
    <xf numFmtId="3" fontId="38" fillId="3" borderId="151" xfId="9" applyNumberFormat="1" applyFont="1" applyFill="1" applyBorder="1" applyAlignment="1">
      <alignment horizontal="right"/>
    </xf>
    <xf numFmtId="3" fontId="38" fillId="3" borderId="152" xfId="9" applyNumberFormat="1" applyFont="1" applyFill="1" applyBorder="1" applyAlignment="1">
      <alignment horizontal="right"/>
    </xf>
    <xf numFmtId="3" fontId="10" fillId="4" borderId="153" xfId="9" applyNumberFormat="1" applyFont="1" applyFill="1" applyBorder="1" applyAlignment="1">
      <alignment horizontal="center"/>
    </xf>
    <xf numFmtId="3" fontId="10" fillId="4" borderId="50" xfId="9" applyNumberFormat="1" applyFont="1" applyFill="1" applyBorder="1" applyAlignment="1">
      <alignment horizontal="center"/>
    </xf>
    <xf numFmtId="3" fontId="38" fillId="4" borderId="50" xfId="9" applyNumberFormat="1" applyFont="1" applyFill="1" applyBorder="1" applyAlignment="1">
      <alignment horizontal="center" wrapText="1"/>
    </xf>
    <xf numFmtId="3" fontId="10" fillId="4" borderId="50" xfId="9" applyNumberFormat="1" applyFont="1" applyFill="1" applyBorder="1" applyAlignment="1">
      <alignment horizontal="right"/>
    </xf>
    <xf numFmtId="3" fontId="38" fillId="4" borderId="50" xfId="9" applyNumberFormat="1" applyFont="1" applyFill="1" applyBorder="1" applyAlignment="1">
      <alignment horizontal="right"/>
    </xf>
    <xf numFmtId="3" fontId="38" fillId="4" borderId="68" xfId="9" applyNumberFormat="1" applyFont="1" applyFill="1" applyBorder="1" applyAlignment="1">
      <alignment horizontal="right"/>
    </xf>
    <xf numFmtId="3" fontId="38" fillId="4" borderId="154" xfId="9" applyNumberFormat="1" applyFont="1" applyFill="1" applyBorder="1" applyAlignment="1">
      <alignment horizontal="right"/>
    </xf>
    <xf numFmtId="3" fontId="38" fillId="4" borderId="155" xfId="9" applyNumberFormat="1" applyFont="1" applyFill="1" applyBorder="1" applyAlignment="1">
      <alignment horizontal="right"/>
    </xf>
    <xf numFmtId="3" fontId="38" fillId="4" borderId="156" xfId="9" applyNumberFormat="1" applyFont="1" applyFill="1" applyBorder="1" applyAlignment="1">
      <alignment horizontal="right"/>
    </xf>
    <xf numFmtId="3" fontId="10" fillId="3" borderId="56" xfId="9" applyNumberFormat="1" applyFont="1" applyFill="1" applyBorder="1" applyAlignment="1">
      <alignment horizontal="center"/>
    </xf>
    <xf numFmtId="3" fontId="10" fillId="3" borderId="157" xfId="9" applyNumberFormat="1" applyFont="1" applyFill="1" applyBorder="1" applyAlignment="1">
      <alignment horizontal="center"/>
    </xf>
    <xf numFmtId="3" fontId="38" fillId="3" borderId="90" xfId="5" applyNumberFormat="1" applyFont="1" applyFill="1" applyBorder="1" applyAlignment="1">
      <alignment horizontal="left"/>
    </xf>
    <xf numFmtId="3" fontId="10" fillId="3" borderId="90" xfId="5" applyNumberFormat="1" applyFont="1" applyFill="1" applyBorder="1" applyAlignment="1">
      <alignment horizontal="center" vertical="center"/>
    </xf>
    <xf numFmtId="3" fontId="38" fillId="3" borderId="90" xfId="9" applyNumberFormat="1" applyFont="1" applyFill="1" applyBorder="1" applyAlignment="1">
      <alignment horizontal="center" wrapText="1"/>
    </xf>
    <xf numFmtId="3" fontId="10" fillId="3" borderId="49" xfId="9" applyNumberFormat="1" applyFont="1" applyFill="1" applyBorder="1" applyAlignment="1">
      <alignment horizontal="center"/>
    </xf>
    <xf numFmtId="3" fontId="10" fillId="3" borderId="50" xfId="9" applyNumberFormat="1" applyFont="1" applyFill="1" applyBorder="1" applyAlignment="1">
      <alignment horizontal="center"/>
    </xf>
    <xf numFmtId="3" fontId="38" fillId="3" borderId="50" xfId="5" applyNumberFormat="1" applyFont="1" applyFill="1" applyBorder="1" applyAlignment="1">
      <alignment horizontal="left"/>
    </xf>
    <xf numFmtId="3" fontId="10" fillId="3" borderId="84" xfId="5" applyNumberFormat="1" applyFont="1" applyFill="1" applyBorder="1" applyAlignment="1">
      <alignment horizontal="center" vertical="center"/>
    </xf>
    <xf numFmtId="3" fontId="38" fillId="3" borderId="50" xfId="9" applyNumberFormat="1" applyFont="1" applyFill="1" applyBorder="1" applyAlignment="1">
      <alignment horizontal="center" wrapText="1"/>
    </xf>
    <xf numFmtId="3" fontId="10" fillId="3" borderId="50" xfId="9" applyNumberFormat="1" applyFont="1" applyFill="1" applyBorder="1" applyAlignment="1">
      <alignment horizontal="right"/>
    </xf>
    <xf numFmtId="3" fontId="38" fillId="3" borderId="50" xfId="9" applyNumberFormat="1" applyFont="1" applyFill="1" applyBorder="1" applyAlignment="1">
      <alignment horizontal="right"/>
    </xf>
    <xf numFmtId="3" fontId="38" fillId="3" borderId="68" xfId="9" applyNumberFormat="1" applyFont="1" applyFill="1" applyBorder="1" applyAlignment="1">
      <alignment horizontal="right"/>
    </xf>
    <xf numFmtId="3" fontId="38" fillId="3" borderId="154" xfId="9" applyNumberFormat="1" applyFont="1" applyFill="1" applyBorder="1" applyAlignment="1">
      <alignment horizontal="right"/>
    </xf>
    <xf numFmtId="3" fontId="38" fillId="3" borderId="155" xfId="9" applyNumberFormat="1" applyFont="1" applyFill="1" applyBorder="1" applyAlignment="1">
      <alignment horizontal="right"/>
    </xf>
    <xf numFmtId="3" fontId="38" fillId="3" borderId="156" xfId="9" applyNumberFormat="1" applyFont="1" applyFill="1" applyBorder="1" applyAlignment="1">
      <alignment horizontal="right"/>
    </xf>
    <xf numFmtId="3" fontId="10" fillId="4" borderId="56" xfId="9" applyNumberFormat="1" applyFont="1" applyFill="1" applyBorder="1" applyAlignment="1">
      <alignment horizontal="center"/>
    </xf>
    <xf numFmtId="3" fontId="38" fillId="4" borderId="57" xfId="9" applyNumberFormat="1" applyFont="1" applyFill="1" applyBorder="1" applyAlignment="1">
      <alignment horizontal="center" wrapText="1"/>
    </xf>
    <xf numFmtId="3" fontId="10" fillId="4" borderId="57" xfId="9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right"/>
    </xf>
    <xf numFmtId="3" fontId="38" fillId="4" borderId="70" xfId="9" applyNumberFormat="1" applyFont="1" applyFill="1" applyBorder="1" applyAlignment="1">
      <alignment horizontal="right"/>
    </xf>
    <xf numFmtId="3" fontId="38" fillId="4" borderId="133" xfId="9" applyNumberFormat="1" applyFont="1" applyFill="1" applyBorder="1" applyAlignment="1">
      <alignment horizontal="right"/>
    </xf>
    <xf numFmtId="3" fontId="38" fillId="4" borderId="134" xfId="9" applyNumberFormat="1" applyFont="1" applyFill="1" applyBorder="1" applyAlignment="1">
      <alignment horizontal="right"/>
    </xf>
    <xf numFmtId="3" fontId="38" fillId="4" borderId="135" xfId="9" applyNumberFormat="1" applyFont="1" applyFill="1" applyBorder="1" applyAlignment="1">
      <alignment horizontal="right"/>
    </xf>
    <xf numFmtId="3" fontId="10" fillId="3" borderId="133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center"/>
    </xf>
    <xf numFmtId="3" fontId="38" fillId="3" borderId="57" xfId="9" applyNumberFormat="1" applyFont="1" applyFill="1" applyBorder="1" applyAlignment="1">
      <alignment horizontal="right"/>
    </xf>
    <xf numFmtId="3" fontId="38" fillId="3" borderId="70" xfId="9" applyNumberFormat="1" applyFont="1" applyFill="1" applyBorder="1" applyAlignment="1">
      <alignment horizontal="right"/>
    </xf>
    <xf numFmtId="3" fontId="38" fillId="3" borderId="134" xfId="9" applyNumberFormat="1" applyFont="1" applyFill="1" applyBorder="1" applyAlignment="1">
      <alignment horizontal="right"/>
    </xf>
    <xf numFmtId="0" fontId="70" fillId="4" borderId="52" xfId="4" applyFont="1" applyFill="1" applyBorder="1" applyAlignment="1">
      <alignment horizontal="center" wrapText="1"/>
    </xf>
    <xf numFmtId="3" fontId="10" fillId="4" borderId="52" xfId="9" applyNumberFormat="1" applyFont="1" applyFill="1" applyBorder="1" applyAlignment="1">
      <alignment horizontal="right"/>
    </xf>
    <xf numFmtId="3" fontId="70" fillId="4" borderId="52" xfId="9" applyNumberFormat="1" applyFont="1" applyFill="1" applyBorder="1" applyAlignment="1">
      <alignment horizontal="right"/>
    </xf>
    <xf numFmtId="3" fontId="70" fillId="4" borderId="72" xfId="9" applyNumberFormat="1" applyFont="1" applyFill="1" applyBorder="1" applyAlignment="1">
      <alignment horizontal="right"/>
    </xf>
    <xf numFmtId="3" fontId="38" fillId="4" borderId="158" xfId="9" applyNumberFormat="1" applyFont="1" applyFill="1" applyBorder="1" applyAlignment="1">
      <alignment horizontal="right"/>
    </xf>
    <xf numFmtId="3" fontId="70" fillId="4" borderId="159" xfId="9" applyNumberFormat="1" applyFont="1" applyFill="1" applyBorder="1" applyAlignment="1">
      <alignment horizontal="right"/>
    </xf>
    <xf numFmtId="3" fontId="38" fillId="4" borderId="160" xfId="9" applyNumberFormat="1" applyFont="1" applyFill="1" applyBorder="1" applyAlignment="1">
      <alignment horizontal="right"/>
    </xf>
    <xf numFmtId="3" fontId="10" fillId="3" borderId="161" xfId="9" applyNumberFormat="1" applyFont="1" applyFill="1" applyBorder="1" applyAlignment="1">
      <alignment horizontal="center"/>
    </xf>
    <xf numFmtId="3" fontId="10" fillId="3" borderId="84" xfId="9" applyNumberFormat="1" applyFont="1" applyFill="1" applyBorder="1" applyAlignment="1">
      <alignment horizontal="center"/>
    </xf>
    <xf numFmtId="0" fontId="70" fillId="3" borderId="70" xfId="4" applyFont="1" applyFill="1" applyBorder="1" applyAlignment="1">
      <alignment horizontal="center" wrapText="1"/>
    </xf>
    <xf numFmtId="3" fontId="10" fillId="4" borderId="55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vertical="center" wrapText="1"/>
    </xf>
    <xf numFmtId="3" fontId="38" fillId="4" borderId="5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vertical="center" wrapText="1"/>
    </xf>
    <xf numFmtId="3" fontId="38" fillId="4" borderId="43" xfId="9" applyNumberFormat="1" applyFont="1" applyFill="1" applyBorder="1" applyAlignment="1">
      <alignment horizontal="center" wrapText="1"/>
    </xf>
    <xf numFmtId="3" fontId="38" fillId="4" borderId="55" xfId="9" applyNumberFormat="1" applyFont="1" applyFill="1" applyBorder="1" applyAlignment="1">
      <alignment horizontal="right" vertical="center"/>
    </xf>
    <xf numFmtId="3" fontId="38" fillId="4" borderId="43" xfId="9" applyNumberFormat="1" applyFont="1" applyFill="1" applyBorder="1" applyAlignment="1">
      <alignment horizontal="right" vertical="center"/>
    </xf>
    <xf numFmtId="3" fontId="38" fillId="4" borderId="54" xfId="9" applyNumberFormat="1" applyFont="1" applyFill="1" applyBorder="1" applyAlignment="1">
      <alignment horizontal="right" vertical="center"/>
    </xf>
    <xf numFmtId="3" fontId="38" fillId="4" borderId="162" xfId="9" applyNumberFormat="1" applyFont="1" applyFill="1" applyBorder="1" applyAlignment="1">
      <alignment horizontal="right" vertical="center"/>
    </xf>
    <xf numFmtId="3" fontId="38" fillId="4" borderId="113" xfId="9" applyNumberFormat="1" applyFont="1" applyFill="1" applyBorder="1" applyAlignment="1">
      <alignment horizontal="right" vertical="center"/>
    </xf>
    <xf numFmtId="3" fontId="38" fillId="4" borderId="163" xfId="9" applyNumberFormat="1" applyFont="1" applyFill="1" applyBorder="1" applyAlignment="1">
      <alignment horizontal="right" vertical="center"/>
    </xf>
    <xf numFmtId="3" fontId="10" fillId="3" borderId="164" xfId="9" applyNumberFormat="1" applyFont="1" applyFill="1" applyBorder="1" applyAlignment="1">
      <alignment horizontal="center" vertical="center"/>
    </xf>
    <xf numFmtId="3" fontId="38" fillId="3" borderId="55" xfId="9" applyNumberFormat="1" applyFont="1" applyFill="1" applyBorder="1" applyAlignment="1">
      <alignment vertical="center" wrapText="1"/>
    </xf>
    <xf numFmtId="3" fontId="10" fillId="3" borderId="55" xfId="9" applyNumberFormat="1" applyFont="1" applyFill="1" applyBorder="1" applyAlignment="1">
      <alignment vertical="center" wrapText="1"/>
    </xf>
    <xf numFmtId="3" fontId="38" fillId="3" borderId="43" xfId="9" applyNumberFormat="1" applyFont="1" applyFill="1" applyBorder="1" applyAlignment="1">
      <alignment horizontal="center" wrapText="1"/>
    </xf>
    <xf numFmtId="3" fontId="38" fillId="3" borderId="55" xfId="9" applyNumberFormat="1" applyFont="1" applyFill="1" applyBorder="1" applyAlignment="1">
      <alignment horizontal="right" vertical="center"/>
    </xf>
    <xf numFmtId="3" fontId="38" fillId="3" borderId="43" xfId="9" applyNumberFormat="1" applyFont="1" applyFill="1" applyBorder="1" applyAlignment="1">
      <alignment horizontal="right" vertical="center"/>
    </xf>
    <xf numFmtId="3" fontId="38" fillId="3" borderId="54" xfId="9" applyNumberFormat="1" applyFont="1" applyFill="1" applyBorder="1" applyAlignment="1">
      <alignment horizontal="right" vertical="center"/>
    </xf>
    <xf numFmtId="3" fontId="38" fillId="3" borderId="113" xfId="9" applyNumberFormat="1" applyFont="1" applyFill="1" applyBorder="1" applyAlignment="1">
      <alignment horizontal="right" vertical="center"/>
    </xf>
    <xf numFmtId="3" fontId="38" fillId="3" borderId="163" xfId="9" applyNumberFormat="1" applyFont="1" applyFill="1" applyBorder="1" applyAlignment="1">
      <alignment horizontal="right" vertical="center"/>
    </xf>
    <xf numFmtId="3" fontId="10" fillId="3" borderId="0" xfId="9" applyNumberFormat="1" applyFont="1" applyFill="1" applyAlignment="1">
      <alignment wrapText="1"/>
    </xf>
    <xf numFmtId="3" fontId="34" fillId="3" borderId="0" xfId="9" applyNumberFormat="1" applyFont="1" applyFill="1"/>
    <xf numFmtId="3" fontId="34" fillId="3" borderId="0" xfId="9" applyNumberFormat="1" applyFont="1" applyFill="1" applyAlignment="1">
      <alignment horizontal="right"/>
    </xf>
    <xf numFmtId="0" fontId="34" fillId="3" borderId="0" xfId="0" applyFont="1" applyFill="1"/>
    <xf numFmtId="3" fontId="62" fillId="3" borderId="0" xfId="0" applyNumberFormat="1" applyFont="1" applyFill="1"/>
    <xf numFmtId="3" fontId="34" fillId="3" borderId="0" xfId="9" applyNumberFormat="1" applyFont="1" applyFill="1" applyAlignment="1">
      <alignment vertical="center"/>
    </xf>
    <xf numFmtId="3" fontId="34" fillId="3" borderId="83" xfId="9" applyNumberFormat="1" applyFont="1" applyFill="1" applyBorder="1"/>
    <xf numFmtId="3" fontId="34" fillId="3" borderId="83" xfId="9" applyNumberFormat="1" applyFont="1" applyFill="1" applyBorder="1" applyAlignment="1">
      <alignment horizontal="center" vertical="top"/>
    </xf>
    <xf numFmtId="0" fontId="34" fillId="3" borderId="83" xfId="4" applyFont="1" applyFill="1" applyBorder="1"/>
    <xf numFmtId="3" fontId="34" fillId="3" borderId="0" xfId="9" applyNumberFormat="1" applyFont="1" applyFill="1" applyAlignment="1">
      <alignment horizontal="center"/>
    </xf>
    <xf numFmtId="3" fontId="34" fillId="3" borderId="0" xfId="9" applyNumberFormat="1" applyFont="1" applyFill="1" applyAlignment="1">
      <alignment horizontal="center" vertical="top"/>
    </xf>
    <xf numFmtId="3" fontId="34" fillId="3" borderId="42" xfId="9" applyNumberFormat="1" applyFont="1" applyFill="1" applyBorder="1" applyAlignment="1">
      <alignment horizontal="center"/>
    </xf>
    <xf numFmtId="3" fontId="34" fillId="3" borderId="60" xfId="9" applyNumberFormat="1" applyFont="1" applyFill="1" applyBorder="1" applyAlignment="1">
      <alignment horizontal="center" vertical="center" wrapText="1"/>
    </xf>
    <xf numFmtId="3" fontId="34" fillId="3" borderId="60" xfId="5" applyNumberFormat="1" applyFont="1" applyFill="1" applyBorder="1" applyAlignment="1">
      <alignment horizontal="center" vertical="center" wrapText="1"/>
    </xf>
    <xf numFmtId="3" fontId="34" fillId="3" borderId="60" xfId="9" applyNumberFormat="1" applyFont="1" applyFill="1" applyBorder="1" applyAlignment="1">
      <alignment horizontal="center" vertical="center" wrapText="1" shrinkToFit="1"/>
    </xf>
    <xf numFmtId="3" fontId="34" fillId="3" borderId="165" xfId="5" applyNumberFormat="1" applyFont="1" applyFill="1" applyBorder="1" applyAlignment="1">
      <alignment horizontal="center" vertical="center" wrapText="1"/>
    </xf>
    <xf numFmtId="3" fontId="34" fillId="3" borderId="166" xfId="5" applyNumberFormat="1" applyFont="1" applyFill="1" applyBorder="1" applyAlignment="1">
      <alignment horizontal="center" vertical="center" wrapText="1"/>
    </xf>
    <xf numFmtId="3" fontId="34" fillId="3" borderId="12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 vertical="center" wrapText="1"/>
    </xf>
    <xf numFmtId="3" fontId="37" fillId="3" borderId="88" xfId="9" applyNumberFormat="1" applyFont="1" applyFill="1" applyBorder="1" applyAlignment="1">
      <alignment horizontal="right"/>
    </xf>
    <xf numFmtId="3" fontId="34" fillId="3" borderId="88" xfId="9" applyNumberFormat="1" applyFont="1" applyFill="1" applyBorder="1" applyAlignment="1">
      <alignment horizontal="right"/>
    </xf>
    <xf numFmtId="3" fontId="37" fillId="3" borderId="128" xfId="9" applyNumberFormat="1" applyFont="1" applyFill="1" applyBorder="1" applyAlignment="1">
      <alignment horizontal="right"/>
    </xf>
    <xf numFmtId="3" fontId="37" fillId="3" borderId="167" xfId="9" applyNumberFormat="1" applyFont="1" applyFill="1" applyBorder="1" applyAlignment="1">
      <alignment horizontal="right"/>
    </xf>
    <xf numFmtId="3" fontId="37" fillId="3" borderId="130" xfId="9" applyNumberFormat="1" applyFont="1" applyFill="1" applyBorder="1" applyAlignment="1">
      <alignment horizontal="right"/>
    </xf>
    <xf numFmtId="3" fontId="34" fillId="3" borderId="128" xfId="9" applyNumberFormat="1" applyFont="1" applyFill="1" applyBorder="1" applyAlignment="1">
      <alignment horizontal="right"/>
    </xf>
    <xf numFmtId="3" fontId="37" fillId="3" borderId="131" xfId="9" applyNumberFormat="1" applyFont="1" applyFill="1" applyBorder="1" applyAlignment="1">
      <alignment horizontal="right"/>
    </xf>
    <xf numFmtId="3" fontId="34" fillId="4" borderId="70" xfId="9" applyNumberFormat="1" applyFont="1" applyFill="1" applyBorder="1" applyAlignment="1">
      <alignment horizontal="center"/>
    </xf>
    <xf numFmtId="3" fontId="34" fillId="4" borderId="57" xfId="9" applyNumberFormat="1" applyFont="1" applyFill="1" applyBorder="1" applyAlignment="1">
      <alignment horizontal="center"/>
    </xf>
    <xf numFmtId="3" fontId="37" fillId="4" borderId="50" xfId="9" applyNumberFormat="1" applyFont="1" applyFill="1" applyBorder="1" applyAlignment="1">
      <alignment horizontal="right"/>
    </xf>
    <xf numFmtId="3" fontId="34" fillId="4" borderId="50" xfId="9" applyNumberFormat="1" applyFont="1" applyFill="1" applyBorder="1" applyAlignment="1">
      <alignment horizontal="right"/>
    </xf>
    <xf numFmtId="3" fontId="37" fillId="4" borderId="68" xfId="9" applyNumberFormat="1" applyFont="1" applyFill="1" applyBorder="1" applyAlignment="1">
      <alignment horizontal="right"/>
    </xf>
    <xf numFmtId="3" fontId="37" fillId="4" borderId="168" xfId="9" applyNumberFormat="1" applyFont="1" applyFill="1" applyBorder="1" applyAlignment="1">
      <alignment horizontal="right"/>
    </xf>
    <xf numFmtId="3" fontId="37" fillId="4" borderId="155" xfId="9" applyNumberFormat="1" applyFont="1" applyFill="1" applyBorder="1" applyAlignment="1">
      <alignment horizontal="right"/>
    </xf>
    <xf numFmtId="3" fontId="34" fillId="4" borderId="68" xfId="9" applyNumberFormat="1" applyFont="1" applyFill="1" applyBorder="1" applyAlignment="1">
      <alignment horizontal="right"/>
    </xf>
    <xf numFmtId="3" fontId="37" fillId="4" borderId="156" xfId="9" applyNumberFormat="1" applyFont="1" applyFill="1" applyBorder="1" applyAlignment="1">
      <alignment horizontal="right"/>
    </xf>
    <xf numFmtId="0" fontId="34" fillId="4" borderId="0" xfId="0" applyFont="1" applyFill="1" applyAlignment="1">
      <alignment horizontal="left" indent="1"/>
    </xf>
    <xf numFmtId="3" fontId="62" fillId="4" borderId="0" xfId="0" applyNumberFormat="1" applyFont="1" applyFill="1" applyAlignment="1">
      <alignment horizontal="left" indent="1"/>
    </xf>
    <xf numFmtId="0" fontId="34" fillId="4" borderId="0" xfId="0" applyFont="1" applyFill="1"/>
    <xf numFmtId="3" fontId="34" fillId="3" borderId="68" xfId="9" applyNumberFormat="1" applyFont="1" applyFill="1" applyBorder="1" applyAlignment="1">
      <alignment horizontal="center"/>
    </xf>
    <xf numFmtId="3" fontId="34" fillId="3" borderId="50" xfId="9" applyNumberFormat="1" applyFont="1" applyFill="1" applyBorder="1" applyAlignment="1">
      <alignment horizontal="center"/>
    </xf>
    <xf numFmtId="3" fontId="37" fillId="3" borderId="50" xfId="9" applyNumberFormat="1" applyFont="1" applyFill="1" applyBorder="1" applyAlignment="1">
      <alignment horizontal="right"/>
    </xf>
    <xf numFmtId="3" fontId="37" fillId="3" borderId="156" xfId="9" applyNumberFormat="1" applyFont="1" applyFill="1" applyBorder="1" applyAlignment="1">
      <alignment horizontal="right"/>
    </xf>
    <xf numFmtId="0" fontId="34" fillId="3" borderId="0" xfId="0" applyFont="1" applyFill="1" applyAlignment="1">
      <alignment horizontal="left" indent="1"/>
    </xf>
    <xf numFmtId="3" fontId="62" fillId="3" borderId="0" xfId="0" applyNumberFormat="1" applyFont="1" applyFill="1" applyAlignment="1">
      <alignment horizontal="left" indent="1"/>
    </xf>
    <xf numFmtId="3" fontId="34" fillId="7" borderId="68" xfId="9" applyNumberFormat="1" applyFont="1" applyFill="1" applyBorder="1" applyAlignment="1">
      <alignment horizontal="center"/>
    </xf>
    <xf numFmtId="3" fontId="34" fillId="7" borderId="50" xfId="9" applyNumberFormat="1" applyFont="1" applyFill="1" applyBorder="1" applyAlignment="1">
      <alignment horizontal="center"/>
    </xf>
    <xf numFmtId="3" fontId="62" fillId="7" borderId="0" xfId="0" applyNumberFormat="1" applyFont="1" applyFill="1" applyAlignment="1">
      <alignment horizontal="left" indent="1"/>
    </xf>
    <xf numFmtId="0" fontId="34" fillId="7" borderId="0" xfId="0" applyFont="1" applyFill="1" applyAlignment="1">
      <alignment horizontal="left" indent="1"/>
    </xf>
    <xf numFmtId="0" fontId="34" fillId="7" borderId="0" xfId="0" applyFont="1" applyFill="1"/>
    <xf numFmtId="3" fontId="34" fillId="4" borderId="68" xfId="9" applyNumberFormat="1" applyFont="1" applyFill="1" applyBorder="1" applyAlignment="1">
      <alignment horizontal="center"/>
    </xf>
    <xf numFmtId="3" fontId="34" fillId="4" borderId="50" xfId="9" applyNumberFormat="1" applyFont="1" applyFill="1" applyBorder="1" applyAlignment="1">
      <alignment horizontal="center"/>
    </xf>
    <xf numFmtId="3" fontId="37" fillId="7" borderId="50" xfId="9" applyNumberFormat="1" applyFont="1" applyFill="1" applyBorder="1" applyAlignment="1">
      <alignment horizontal="right"/>
    </xf>
    <xf numFmtId="3" fontId="34" fillId="7" borderId="50" xfId="9" applyNumberFormat="1" applyFont="1" applyFill="1" applyBorder="1" applyAlignment="1">
      <alignment horizontal="right"/>
    </xf>
    <xf numFmtId="3" fontId="37" fillId="7" borderId="68" xfId="9" applyNumberFormat="1" applyFont="1" applyFill="1" applyBorder="1" applyAlignment="1">
      <alignment horizontal="right"/>
    </xf>
    <xf numFmtId="3" fontId="37" fillId="7" borderId="155" xfId="9" applyNumberFormat="1" applyFont="1" applyFill="1" applyBorder="1" applyAlignment="1">
      <alignment horizontal="right"/>
    </xf>
    <xf numFmtId="3" fontId="34" fillId="3" borderId="50" xfId="9" applyNumberFormat="1" applyFont="1" applyFill="1" applyBorder="1" applyAlignment="1">
      <alignment horizontal="right"/>
    </xf>
    <xf numFmtId="3" fontId="37" fillId="3" borderId="68" xfId="9" applyNumberFormat="1" applyFont="1" applyFill="1" applyBorder="1" applyAlignment="1">
      <alignment horizontal="right"/>
    </xf>
    <xf numFmtId="3" fontId="37" fillId="3" borderId="155" xfId="9" applyNumberFormat="1" applyFont="1" applyFill="1" applyBorder="1" applyAlignment="1">
      <alignment horizontal="right"/>
    </xf>
    <xf numFmtId="3" fontId="34" fillId="3" borderId="139" xfId="9" applyNumberFormat="1" applyFont="1" applyFill="1" applyBorder="1" applyAlignment="1">
      <alignment horizontal="center"/>
    </xf>
    <xf numFmtId="3" fontId="34" fillId="3" borderId="89" xfId="9" applyNumberFormat="1" applyFont="1" applyFill="1" applyBorder="1" applyAlignment="1">
      <alignment horizontal="center"/>
    </xf>
    <xf numFmtId="3" fontId="34" fillId="3" borderId="107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 vertical="center" wrapText="1"/>
    </xf>
    <xf numFmtId="3" fontId="37" fillId="3" borderId="84" xfId="9" applyNumberFormat="1" applyFont="1" applyFill="1" applyBorder="1" applyAlignment="1">
      <alignment horizontal="right"/>
    </xf>
    <xf numFmtId="3" fontId="34" fillId="3" borderId="84" xfId="9" applyNumberFormat="1" applyFont="1" applyFill="1" applyBorder="1" applyAlignment="1">
      <alignment horizontal="right"/>
    </xf>
    <xf numFmtId="3" fontId="37" fillId="3" borderId="107" xfId="9" applyNumberFormat="1" applyFont="1" applyFill="1" applyBorder="1" applyAlignment="1">
      <alignment horizontal="right"/>
    </xf>
    <xf numFmtId="3" fontId="37" fillId="4" borderId="36" xfId="9" applyNumberFormat="1" applyFont="1" applyFill="1" applyBorder="1" applyAlignment="1">
      <alignment horizontal="right"/>
    </xf>
    <xf numFmtId="3" fontId="37" fillId="3" borderId="105" xfId="9" applyNumberFormat="1" applyFont="1" applyFill="1" applyBorder="1" applyAlignment="1">
      <alignment horizontal="right"/>
    </xf>
    <xf numFmtId="3" fontId="34" fillId="4" borderId="107" xfId="9" applyNumberFormat="1" applyFont="1" applyFill="1" applyBorder="1" applyAlignment="1">
      <alignment horizontal="right"/>
    </xf>
    <xf numFmtId="3" fontId="37" fillId="3" borderId="169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center"/>
    </xf>
    <xf numFmtId="3" fontId="34" fillId="3" borderId="86" xfId="9" applyNumberFormat="1" applyFont="1" applyFill="1" applyBorder="1" applyAlignment="1">
      <alignment horizontal="center" vertical="center" wrapText="1"/>
    </xf>
    <xf numFmtId="3" fontId="37" fillId="3" borderId="86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right"/>
    </xf>
    <xf numFmtId="3" fontId="37" fillId="3" borderId="144" xfId="9" applyNumberFormat="1" applyFont="1" applyFill="1" applyBorder="1" applyAlignment="1">
      <alignment horizontal="right"/>
    </xf>
    <xf numFmtId="3" fontId="37" fillId="4" borderId="170" xfId="9" applyNumberFormat="1" applyFont="1" applyFill="1" applyBorder="1" applyAlignment="1">
      <alignment horizontal="right"/>
    </xf>
    <xf numFmtId="3" fontId="37" fillId="3" borderId="146" xfId="9" applyNumberFormat="1" applyFont="1" applyFill="1" applyBorder="1" applyAlignment="1">
      <alignment horizontal="right"/>
    </xf>
    <xf numFmtId="3" fontId="34" fillId="4" borderId="144" xfId="9" applyNumberFormat="1" applyFont="1" applyFill="1" applyBorder="1" applyAlignment="1">
      <alignment horizontal="right"/>
    </xf>
    <xf numFmtId="3" fontId="37" fillId="3" borderId="147" xfId="9" applyNumberFormat="1" applyFont="1" applyFill="1" applyBorder="1" applyAlignment="1">
      <alignment horizontal="right"/>
    </xf>
    <xf numFmtId="3" fontId="37" fillId="4" borderId="57" xfId="9" applyNumberFormat="1" applyFont="1" applyFill="1" applyBorder="1" applyAlignment="1">
      <alignment horizontal="right"/>
    </xf>
    <xf numFmtId="3" fontId="34" fillId="4" borderId="57" xfId="9" applyNumberFormat="1" applyFont="1" applyFill="1" applyBorder="1" applyAlignment="1">
      <alignment horizontal="right"/>
    </xf>
    <xf numFmtId="3" fontId="37" fillId="4" borderId="70" xfId="9" applyNumberFormat="1" applyFont="1" applyFill="1" applyBorder="1" applyAlignment="1">
      <alignment horizontal="right"/>
    </xf>
    <xf numFmtId="3" fontId="37" fillId="4" borderId="134" xfId="9" applyNumberFormat="1" applyFont="1" applyFill="1" applyBorder="1" applyAlignment="1">
      <alignment horizontal="right"/>
    </xf>
    <xf numFmtId="3" fontId="62" fillId="4" borderId="0" xfId="0" applyNumberFormat="1" applyFont="1" applyFill="1"/>
    <xf numFmtId="3" fontId="62" fillId="7" borderId="0" xfId="0" applyNumberFormat="1" applyFont="1" applyFill="1"/>
    <xf numFmtId="3" fontId="37" fillId="3" borderId="57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right"/>
    </xf>
    <xf numFmtId="3" fontId="37" fillId="3" borderId="70" xfId="9" applyNumberFormat="1" applyFont="1" applyFill="1" applyBorder="1" applyAlignment="1">
      <alignment horizontal="right"/>
    </xf>
    <xf numFmtId="3" fontId="37" fillId="3" borderId="134" xfId="9" applyNumberFormat="1" applyFont="1" applyFill="1" applyBorder="1" applyAlignment="1">
      <alignment horizontal="right"/>
    </xf>
    <xf numFmtId="3" fontId="34" fillId="3" borderId="86" xfId="5" applyNumberFormat="1" applyFont="1" applyFill="1" applyBorder="1" applyAlignment="1">
      <alignment horizontal="center" vertical="center"/>
    </xf>
    <xf numFmtId="3" fontId="34" fillId="3" borderId="137" xfId="9" applyNumberFormat="1" applyFont="1" applyFill="1" applyBorder="1" applyAlignment="1">
      <alignment horizontal="center"/>
    </xf>
    <xf numFmtId="3" fontId="34" fillId="3" borderId="84" xfId="5" applyNumberFormat="1" applyFont="1" applyFill="1" applyBorder="1" applyAlignment="1">
      <alignment horizontal="center" vertical="center"/>
    </xf>
    <xf numFmtId="3" fontId="34" fillId="4" borderId="87" xfId="9" applyNumberFormat="1" applyFont="1" applyFill="1" applyBorder="1" applyAlignment="1">
      <alignment horizontal="center"/>
    </xf>
    <xf numFmtId="0" fontId="10" fillId="4" borderId="87" xfId="0" applyFont="1" applyFill="1" applyBorder="1" applyAlignment="1">
      <alignment vertical="center" wrapText="1"/>
    </xf>
    <xf numFmtId="3" fontId="34" fillId="4" borderId="87" xfId="9" applyNumberFormat="1" applyFont="1" applyFill="1" applyBorder="1" applyAlignment="1">
      <alignment horizontal="center" vertical="center" wrapText="1"/>
    </xf>
    <xf numFmtId="3" fontId="37" fillId="4" borderId="87" xfId="9" applyNumberFormat="1" applyFont="1" applyFill="1" applyBorder="1" applyAlignment="1">
      <alignment horizontal="right"/>
    </xf>
    <xf numFmtId="3" fontId="37" fillId="4" borderId="173" xfId="9" applyNumberFormat="1" applyFont="1" applyFill="1" applyBorder="1" applyAlignment="1">
      <alignment horizontal="right"/>
    </xf>
    <xf numFmtId="3" fontId="37" fillId="4" borderId="174" xfId="9" applyNumberFormat="1" applyFont="1" applyFill="1" applyBorder="1" applyAlignment="1">
      <alignment horizontal="right"/>
    </xf>
    <xf numFmtId="3" fontId="34" fillId="3" borderId="85" xfId="9" applyNumberFormat="1" applyFont="1" applyFill="1" applyBorder="1" applyAlignment="1">
      <alignment horizontal="center"/>
    </xf>
    <xf numFmtId="0" fontId="10" fillId="3" borderId="87" xfId="0" applyFont="1" applyFill="1" applyBorder="1" applyAlignment="1">
      <alignment vertical="center" wrapText="1"/>
    </xf>
    <xf numFmtId="3" fontId="34" fillId="3" borderId="85" xfId="9" applyNumberFormat="1" applyFont="1" applyFill="1" applyBorder="1" applyAlignment="1">
      <alignment horizontal="center" vertical="center" wrapText="1"/>
    </xf>
    <xf numFmtId="0" fontId="78" fillId="2" borderId="0" xfId="0" applyFont="1" applyFill="1"/>
    <xf numFmtId="3" fontId="78" fillId="2" borderId="0" xfId="0" applyNumberFormat="1" applyFont="1" applyFill="1"/>
    <xf numFmtId="3" fontId="60" fillId="4" borderId="57" xfId="9" applyNumberFormat="1" applyFont="1" applyFill="1" applyBorder="1"/>
    <xf numFmtId="3" fontId="6" fillId="3" borderId="85" xfId="9" applyNumberFormat="1" applyFont="1" applyFill="1" applyBorder="1" applyAlignment="1">
      <alignment horizontal="center" vertical="center" wrapText="1"/>
    </xf>
    <xf numFmtId="3" fontId="55" fillId="5" borderId="57" xfId="9" applyNumberFormat="1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 vertical="center"/>
    </xf>
    <xf numFmtId="3" fontId="12" fillId="0" borderId="175" xfId="7" applyNumberFormat="1" applyFont="1" applyBorder="1" applyAlignment="1">
      <alignment horizontal="right" vertical="center"/>
    </xf>
    <xf numFmtId="3" fontId="13" fillId="0" borderId="176" xfId="7" applyNumberFormat="1" applyFont="1" applyBorder="1" applyAlignment="1">
      <alignment horizontal="right" vertical="center"/>
    </xf>
    <xf numFmtId="3" fontId="64" fillId="3" borderId="57" xfId="0" applyNumberFormat="1" applyFont="1" applyFill="1" applyBorder="1" applyAlignment="1">
      <alignment horizontal="right"/>
    </xf>
    <xf numFmtId="3" fontId="64" fillId="3" borderId="70" xfId="0" applyNumberFormat="1" applyFont="1" applyFill="1" applyBorder="1" applyAlignment="1">
      <alignment horizontal="right"/>
    </xf>
    <xf numFmtId="3" fontId="64" fillId="7" borderId="57" xfId="0" applyNumberFormat="1" applyFont="1" applyFill="1" applyBorder="1" applyAlignment="1">
      <alignment horizontal="right"/>
    </xf>
    <xf numFmtId="3" fontId="64" fillId="7" borderId="70" xfId="0" applyNumberFormat="1" applyFont="1" applyFill="1" applyBorder="1" applyAlignment="1">
      <alignment horizontal="right"/>
    </xf>
    <xf numFmtId="3" fontId="79" fillId="3" borderId="0" xfId="9" applyNumberFormat="1" applyFont="1" applyFill="1" applyAlignment="1">
      <alignment horizontal="right"/>
    </xf>
    <xf numFmtId="0" fontId="80" fillId="7" borderId="0" xfId="0" applyFont="1" applyFill="1"/>
    <xf numFmtId="0" fontId="81" fillId="3" borderId="0" xfId="0" applyFont="1" applyFill="1"/>
    <xf numFmtId="0" fontId="81" fillId="4" borderId="0" xfId="0" applyFont="1" applyFill="1"/>
    <xf numFmtId="3" fontId="40" fillId="3" borderId="70" xfId="9" applyNumberFormat="1" applyFont="1" applyFill="1" applyBorder="1" applyAlignment="1">
      <alignment horizontal="right" vertical="center" wrapText="1"/>
    </xf>
    <xf numFmtId="3" fontId="38" fillId="7" borderId="52" xfId="9" applyNumberFormat="1" applyFont="1" applyFill="1" applyBorder="1" applyAlignment="1">
      <alignment horizontal="center" vertical="top"/>
    </xf>
    <xf numFmtId="3" fontId="40" fillId="4" borderId="134" xfId="5" applyNumberFormat="1" applyFont="1" applyFill="1" applyBorder="1" applyAlignment="1">
      <alignment horizontal="right" vertical="center" wrapText="1"/>
    </xf>
    <xf numFmtId="3" fontId="40" fillId="3" borderId="134" xfId="9" applyNumberFormat="1" applyFont="1" applyFill="1" applyBorder="1" applyAlignment="1">
      <alignment horizontal="right" vertical="center" wrapText="1"/>
    </xf>
    <xf numFmtId="3" fontId="40" fillId="4" borderId="134" xfId="0" applyNumberFormat="1" applyFont="1" applyFill="1" applyBorder="1" applyAlignment="1">
      <alignment horizontal="right"/>
    </xf>
    <xf numFmtId="3" fontId="40" fillId="3" borderId="134" xfId="0" applyNumberFormat="1" applyFont="1" applyFill="1" applyBorder="1" applyAlignment="1">
      <alignment horizontal="right"/>
    </xf>
    <xf numFmtId="3" fontId="64" fillId="3" borderId="134" xfId="0" applyNumberFormat="1" applyFont="1" applyFill="1" applyBorder="1" applyAlignment="1">
      <alignment horizontal="right"/>
    </xf>
    <xf numFmtId="3" fontId="64" fillId="7" borderId="134" xfId="0" applyNumberFormat="1" applyFont="1" applyFill="1" applyBorder="1" applyAlignment="1">
      <alignment horizontal="right"/>
    </xf>
    <xf numFmtId="3" fontId="61" fillId="5" borderId="57" xfId="18" applyNumberFormat="1" applyFont="1" applyFill="1" applyBorder="1" applyAlignment="1">
      <alignment horizontal="center" wrapText="1"/>
    </xf>
    <xf numFmtId="3" fontId="61" fillId="5" borderId="57" xfId="9" applyNumberFormat="1" applyFont="1" applyFill="1" applyBorder="1" applyAlignment="1">
      <alignment horizontal="right"/>
    </xf>
    <xf numFmtId="3" fontId="60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61" fillId="5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/>
    </xf>
    <xf numFmtId="3" fontId="60" fillId="4" borderId="179" xfId="9" applyNumberFormat="1" applyFont="1" applyFill="1" applyBorder="1" applyAlignment="1">
      <alignment horizontal="right"/>
    </xf>
    <xf numFmtId="3" fontId="60" fillId="5" borderId="134" xfId="9" applyNumberFormat="1" applyFont="1" applyFill="1" applyBorder="1" applyAlignment="1">
      <alignment horizontal="right"/>
    </xf>
    <xf numFmtId="3" fontId="7" fillId="3" borderId="134" xfId="9" applyNumberFormat="1" applyFont="1" applyFill="1" applyBorder="1" applyAlignment="1">
      <alignment horizontal="right"/>
    </xf>
    <xf numFmtId="3" fontId="6" fillId="4" borderId="180" xfId="9" applyNumberFormat="1" applyFont="1" applyFill="1" applyBorder="1" applyAlignment="1">
      <alignment horizontal="right"/>
    </xf>
    <xf numFmtId="3" fontId="60" fillId="4" borderId="180" xfId="9" applyNumberFormat="1" applyFont="1" applyFill="1" applyBorder="1" applyAlignment="1">
      <alignment horizontal="right"/>
    </xf>
    <xf numFmtId="3" fontId="7" fillId="3" borderId="180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9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9" fillId="4" borderId="57" xfId="4" applyFont="1" applyFill="1" applyBorder="1" applyAlignment="1">
      <alignment horizontal="center" wrapText="1"/>
    </xf>
    <xf numFmtId="3" fontId="28" fillId="4" borderId="57" xfId="9" applyNumberFormat="1" applyFont="1" applyFill="1" applyBorder="1" applyAlignment="1">
      <alignment horizontal="right"/>
    </xf>
    <xf numFmtId="0" fontId="29" fillId="3" borderId="57" xfId="4" applyFont="1" applyFill="1" applyBorder="1" applyAlignment="1">
      <alignment horizontal="center" wrapText="1"/>
    </xf>
    <xf numFmtId="3" fontId="61" fillId="3" borderId="57" xfId="9" applyNumberFormat="1" applyFont="1" applyFill="1" applyBorder="1" applyAlignment="1">
      <alignment horizontal="right"/>
    </xf>
    <xf numFmtId="3" fontId="61" fillId="3" borderId="57" xfId="9" applyNumberFormat="1" applyFont="1" applyFill="1" applyBorder="1" applyAlignment="1">
      <alignment horizontal="center" wrapText="1"/>
    </xf>
    <xf numFmtId="3" fontId="60" fillId="3" borderId="57" xfId="9" applyNumberFormat="1" applyFont="1" applyFill="1" applyBorder="1" applyAlignment="1">
      <alignment horizontal="right"/>
    </xf>
    <xf numFmtId="3" fontId="28" fillId="3" borderId="57" xfId="9" applyNumberFormat="1" applyFont="1" applyFill="1" applyBorder="1" applyAlignment="1">
      <alignment horizontal="right"/>
    </xf>
    <xf numFmtId="3" fontId="32" fillId="4" borderId="57" xfId="9" applyNumberFormat="1" applyFont="1" applyFill="1" applyBorder="1" applyAlignment="1">
      <alignment horizontal="right"/>
    </xf>
    <xf numFmtId="3" fontId="30" fillId="4" borderId="57" xfId="9" applyNumberFormat="1" applyFont="1" applyFill="1" applyBorder="1" applyAlignment="1">
      <alignment horizontal="right"/>
    </xf>
    <xf numFmtId="3" fontId="61" fillId="7" borderId="57" xfId="9" applyNumberFormat="1" applyFont="1" applyFill="1" applyBorder="1" applyAlignment="1">
      <alignment horizontal="center" wrapText="1"/>
    </xf>
    <xf numFmtId="3" fontId="61" fillId="7" borderId="57" xfId="9" applyNumberFormat="1" applyFont="1" applyFill="1" applyBorder="1" applyAlignment="1">
      <alignment horizontal="right"/>
    </xf>
    <xf numFmtId="3" fontId="60" fillId="7" borderId="57" xfId="9" applyNumberFormat="1" applyFont="1" applyFill="1" applyBorder="1" applyAlignment="1">
      <alignment horizontal="right"/>
    </xf>
    <xf numFmtId="3" fontId="16" fillId="4" borderId="57" xfId="9" applyNumberFormat="1" applyFont="1" applyFill="1" applyBorder="1" applyAlignment="1">
      <alignment horizontal="center" wrapText="1"/>
    </xf>
    <xf numFmtId="3" fontId="16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61" fillId="3" borderId="57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70" xfId="9" applyNumberFormat="1" applyFont="1" applyFill="1" applyBorder="1" applyAlignment="1">
      <alignment horizontal="right"/>
    </xf>
    <xf numFmtId="3" fontId="7" fillId="5" borderId="70" xfId="9" applyNumberFormat="1" applyFont="1" applyFill="1" applyBorder="1" applyAlignment="1">
      <alignment horizontal="right"/>
    </xf>
    <xf numFmtId="3" fontId="61" fillId="3" borderId="70" xfId="9" applyNumberFormat="1" applyFont="1" applyFill="1" applyBorder="1" applyAlignment="1">
      <alignment horizontal="right"/>
    </xf>
    <xf numFmtId="3" fontId="32" fillId="4" borderId="70" xfId="9" applyNumberFormat="1" applyFont="1" applyFill="1" applyBorder="1" applyAlignment="1">
      <alignment horizontal="right"/>
    </xf>
    <xf numFmtId="3" fontId="61" fillId="7" borderId="70" xfId="9" applyNumberFormat="1" applyFont="1" applyFill="1" applyBorder="1" applyAlignment="1">
      <alignment horizontal="right"/>
    </xf>
    <xf numFmtId="3" fontId="7" fillId="6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 vertical="center"/>
    </xf>
    <xf numFmtId="3" fontId="7" fillId="4" borderId="70" xfId="9" applyNumberFormat="1" applyFont="1" applyFill="1" applyBorder="1" applyAlignment="1">
      <alignment horizontal="right" vertical="center"/>
    </xf>
    <xf numFmtId="3" fontId="61" fillId="3" borderId="70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/>
    </xf>
    <xf numFmtId="3" fontId="6" fillId="5" borderId="134" xfId="9" applyNumberFormat="1" applyFont="1" applyFill="1" applyBorder="1" applyAlignment="1">
      <alignment horizontal="right"/>
    </xf>
    <xf numFmtId="3" fontId="28" fillId="4" borderId="134" xfId="9" applyNumberFormat="1" applyFont="1" applyFill="1" applyBorder="1" applyAlignment="1">
      <alignment horizontal="right"/>
    </xf>
    <xf numFmtId="3" fontId="60" fillId="3" borderId="134" xfId="9" applyNumberFormat="1" applyFont="1" applyFill="1" applyBorder="1" applyAlignment="1">
      <alignment horizontal="right"/>
    </xf>
    <xf numFmtId="3" fontId="28" fillId="3" borderId="134" xfId="9" applyNumberFormat="1" applyFont="1" applyFill="1" applyBorder="1" applyAlignment="1">
      <alignment horizontal="right"/>
    </xf>
    <xf numFmtId="3" fontId="30" fillId="4" borderId="134" xfId="9" applyNumberFormat="1" applyFont="1" applyFill="1" applyBorder="1" applyAlignment="1">
      <alignment horizontal="right"/>
    </xf>
    <xf numFmtId="3" fontId="60" fillId="7" borderId="134" xfId="9" applyNumberFormat="1" applyFont="1" applyFill="1" applyBorder="1" applyAlignment="1">
      <alignment horizontal="right"/>
    </xf>
    <xf numFmtId="3" fontId="6" fillId="6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 vertical="center"/>
    </xf>
    <xf numFmtId="3" fontId="60" fillId="3" borderId="134" xfId="9" applyNumberFormat="1" applyFont="1" applyFill="1" applyBorder="1" applyAlignment="1">
      <alignment horizontal="right" vertical="center"/>
    </xf>
    <xf numFmtId="3" fontId="23" fillId="3" borderId="85" xfId="9" applyNumberFormat="1" applyFont="1" applyFill="1" applyBorder="1" applyAlignment="1">
      <alignment horizontal="center" vertical="center"/>
    </xf>
    <xf numFmtId="3" fontId="6" fillId="4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/>
    </xf>
    <xf numFmtId="3" fontId="6" fillId="5" borderId="70" xfId="9" applyNumberFormat="1" applyFont="1" applyFill="1" applyBorder="1" applyAlignment="1">
      <alignment horizontal="right"/>
    </xf>
    <xf numFmtId="3" fontId="28" fillId="4" borderId="70" xfId="9" applyNumberFormat="1" applyFont="1" applyFill="1" applyBorder="1" applyAlignment="1">
      <alignment horizontal="right"/>
    </xf>
    <xf numFmtId="3" fontId="60" fillId="3" borderId="70" xfId="9" applyNumberFormat="1" applyFont="1" applyFill="1" applyBorder="1" applyAlignment="1">
      <alignment horizontal="right"/>
    </xf>
    <xf numFmtId="3" fontId="28" fillId="3" borderId="70" xfId="9" applyNumberFormat="1" applyFont="1" applyFill="1" applyBorder="1" applyAlignment="1">
      <alignment horizontal="right"/>
    </xf>
    <xf numFmtId="3" fontId="30" fillId="4" borderId="70" xfId="9" applyNumberFormat="1" applyFont="1" applyFill="1" applyBorder="1" applyAlignment="1">
      <alignment horizontal="right"/>
    </xf>
    <xf numFmtId="3" fontId="60" fillId="7" borderId="70" xfId="9" applyNumberFormat="1" applyFont="1" applyFill="1" applyBorder="1" applyAlignment="1">
      <alignment horizontal="right"/>
    </xf>
    <xf numFmtId="3" fontId="6" fillId="6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 vertical="center"/>
    </xf>
    <xf numFmtId="3" fontId="6" fillId="4" borderId="70" xfId="9" applyNumberFormat="1" applyFont="1" applyFill="1" applyBorder="1" applyAlignment="1">
      <alignment horizontal="right" vertical="center"/>
    </xf>
    <xf numFmtId="3" fontId="60" fillId="3" borderId="70" xfId="9" applyNumberFormat="1" applyFont="1" applyFill="1" applyBorder="1" applyAlignment="1">
      <alignment horizontal="right" vertical="center"/>
    </xf>
    <xf numFmtId="3" fontId="6" fillId="4" borderId="179" xfId="9" applyNumberFormat="1" applyFont="1" applyFill="1" applyBorder="1" applyAlignment="1">
      <alignment horizontal="right"/>
    </xf>
    <xf numFmtId="3" fontId="36" fillId="3" borderId="52" xfId="9" applyNumberFormat="1" applyFont="1" applyFill="1" applyBorder="1" applyAlignment="1">
      <alignment horizontal="center" vertical="center" wrapText="1"/>
    </xf>
    <xf numFmtId="3" fontId="64" fillId="7" borderId="52" xfId="0" applyNumberFormat="1" applyFont="1" applyFill="1" applyBorder="1" applyAlignment="1">
      <alignment horizontal="right"/>
    </xf>
    <xf numFmtId="3" fontId="64" fillId="7" borderId="72" xfId="0" applyNumberFormat="1" applyFont="1" applyFill="1" applyBorder="1" applyAlignment="1">
      <alignment horizontal="right"/>
    </xf>
    <xf numFmtId="3" fontId="64" fillId="7" borderId="159" xfId="0" applyNumberFormat="1" applyFont="1" applyFill="1" applyBorder="1" applyAlignment="1">
      <alignment horizontal="right"/>
    </xf>
    <xf numFmtId="3" fontId="61" fillId="3" borderId="134" xfId="9" applyNumberFormat="1" applyFont="1" applyFill="1" applyBorder="1" applyAlignment="1">
      <alignment horizontal="right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7" fillId="8" borderId="181" xfId="9" applyNumberFormat="1" applyFont="1" applyFill="1" applyBorder="1" applyAlignment="1">
      <alignment vertical="center" wrapText="1"/>
    </xf>
    <xf numFmtId="3" fontId="16" fillId="8" borderId="181" xfId="9" applyNumberFormat="1" applyFont="1" applyFill="1" applyBorder="1" applyAlignment="1">
      <alignment horizontal="center" vertical="center" wrapText="1"/>
    </xf>
    <xf numFmtId="3" fontId="16" fillId="3" borderId="181" xfId="9" applyNumberFormat="1" applyFont="1" applyFill="1" applyBorder="1" applyAlignment="1">
      <alignment horizontal="center" vertical="center" wrapText="1"/>
    </xf>
    <xf numFmtId="0" fontId="24" fillId="3" borderId="181" xfId="0" applyFont="1" applyFill="1" applyBorder="1" applyAlignment="1">
      <alignment horizontal="center" vertical="center"/>
    </xf>
    <xf numFmtId="0" fontId="24" fillId="3" borderId="181" xfId="0" applyFont="1" applyFill="1" applyBorder="1" applyAlignment="1">
      <alignment horizontal="center" vertical="center" wrapText="1"/>
    </xf>
    <xf numFmtId="0" fontId="76" fillId="3" borderId="181" xfId="0" applyFont="1" applyFill="1" applyBorder="1" applyAlignment="1">
      <alignment horizontal="center" vertical="center"/>
    </xf>
    <xf numFmtId="3" fontId="7" fillId="8" borderId="181" xfId="9" applyNumberFormat="1" applyFont="1" applyFill="1" applyBorder="1" applyAlignment="1">
      <alignment wrapText="1"/>
    </xf>
    <xf numFmtId="41" fontId="7" fillId="8" borderId="181" xfId="9" applyNumberFormat="1" applyFont="1" applyFill="1" applyBorder="1" applyAlignment="1">
      <alignment wrapText="1"/>
    </xf>
    <xf numFmtId="41" fontId="7" fillId="3" borderId="181" xfId="9" applyNumberFormat="1" applyFont="1" applyFill="1" applyBorder="1" applyAlignment="1">
      <alignment wrapText="1"/>
    </xf>
    <xf numFmtId="41" fontId="76" fillId="3" borderId="181" xfId="0" applyNumberFormat="1" applyFont="1" applyFill="1" applyBorder="1"/>
    <xf numFmtId="41" fontId="76" fillId="3" borderId="181" xfId="0" applyNumberFormat="1" applyFont="1" applyFill="1" applyBorder="1" applyAlignment="1">
      <alignment horizontal="center" vertical="center"/>
    </xf>
    <xf numFmtId="41" fontId="76" fillId="3" borderId="181" xfId="0" applyNumberFormat="1" applyFont="1" applyFill="1" applyBorder="1" applyAlignment="1">
      <alignment horizontal="center"/>
    </xf>
    <xf numFmtId="3" fontId="60" fillId="3" borderId="0" xfId="9" applyNumberFormat="1" applyFont="1" applyFill="1"/>
    <xf numFmtId="3" fontId="55" fillId="3" borderId="0" xfId="9" applyNumberFormat="1" applyFont="1" applyFill="1" applyAlignment="1">
      <alignment horizontal="center" vertical="top"/>
    </xf>
    <xf numFmtId="3" fontId="60" fillId="3" borderId="0" xfId="9" applyNumberFormat="1" applyFont="1" applyFill="1" applyAlignment="1">
      <alignment horizontal="right"/>
    </xf>
    <xf numFmtId="0" fontId="77" fillId="3" borderId="0" xfId="0" applyFont="1" applyFill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76" fillId="3" borderId="0" xfId="0" applyNumberFormat="1" applyFont="1" applyFill="1"/>
    <xf numFmtId="0" fontId="76" fillId="3" borderId="0" xfId="0" applyFont="1" applyFill="1"/>
    <xf numFmtId="3" fontId="76" fillId="3" borderId="0" xfId="0" applyNumberFormat="1" applyFont="1" applyFill="1"/>
    <xf numFmtId="3" fontId="42" fillId="4" borderId="182" xfId="0" applyNumberFormat="1" applyFont="1" applyFill="1" applyBorder="1" applyAlignment="1">
      <alignment horizontal="right" wrapText="1"/>
    </xf>
    <xf numFmtId="3" fontId="42" fillId="3" borderId="182" xfId="0" applyNumberFormat="1" applyFont="1" applyFill="1" applyBorder="1" applyAlignment="1">
      <alignment horizontal="right" wrapText="1"/>
    </xf>
    <xf numFmtId="3" fontId="63" fillId="3" borderId="182" xfId="0" applyNumberFormat="1" applyFont="1" applyFill="1" applyBorder="1" applyAlignment="1">
      <alignment horizontal="right" wrapText="1"/>
    </xf>
    <xf numFmtId="3" fontId="42" fillId="4" borderId="183" xfId="0" applyNumberFormat="1" applyFont="1" applyFill="1" applyBorder="1" applyAlignment="1">
      <alignment horizontal="right" wrapText="1"/>
    </xf>
    <xf numFmtId="3" fontId="42" fillId="3" borderId="0" xfId="0" applyNumberFormat="1" applyFont="1" applyFill="1" applyAlignment="1">
      <alignment horizontal="right" vertical="center" wrapText="1"/>
    </xf>
    <xf numFmtId="3" fontId="10" fillId="4" borderId="164" xfId="9" applyNumberFormat="1" applyFont="1" applyFill="1" applyBorder="1" applyAlignment="1">
      <alignment horizontal="center" vertical="center"/>
    </xf>
    <xf numFmtId="3" fontId="10" fillId="3" borderId="55" xfId="9" applyNumberFormat="1" applyFont="1" applyFill="1" applyBorder="1" applyAlignment="1">
      <alignment horizontal="center" vertical="center"/>
    </xf>
    <xf numFmtId="3" fontId="42" fillId="4" borderId="71" xfId="0" applyNumberFormat="1" applyFont="1" applyFill="1" applyBorder="1" applyAlignment="1">
      <alignment horizontal="right" vertical="center" wrapText="1"/>
    </xf>
    <xf numFmtId="3" fontId="42" fillId="3" borderId="71" xfId="0" applyNumberFormat="1" applyFont="1" applyFill="1" applyBorder="1" applyAlignment="1">
      <alignment horizontal="right" vertical="center" wrapText="1"/>
    </xf>
    <xf numFmtId="3" fontId="63" fillId="3" borderId="71" xfId="0" applyNumberFormat="1" applyFont="1" applyFill="1" applyBorder="1" applyAlignment="1">
      <alignment horizontal="right" vertical="center" wrapText="1"/>
    </xf>
    <xf numFmtId="3" fontId="42" fillId="3" borderId="73" xfId="0" applyNumberFormat="1" applyFont="1" applyFill="1" applyBorder="1" applyAlignment="1">
      <alignment horizontal="right" vertical="center" wrapText="1"/>
    </xf>
    <xf numFmtId="3" fontId="40" fillId="3" borderId="71" xfId="9" applyNumberFormat="1" applyFont="1" applyFill="1" applyBorder="1" applyAlignment="1">
      <alignment horizontal="right" vertical="center" wrapText="1"/>
    </xf>
    <xf numFmtId="3" fontId="15" fillId="2" borderId="184" xfId="0" applyNumberFormat="1" applyFont="1" applyFill="1" applyBorder="1" applyAlignment="1">
      <alignment horizontal="center" vertical="center" wrapText="1"/>
    </xf>
    <xf numFmtId="0" fontId="15" fillId="2" borderId="186" xfId="19" applyFont="1" applyFill="1" applyBorder="1" applyAlignment="1">
      <alignment horizontal="center" vertical="center" wrapText="1"/>
    </xf>
    <xf numFmtId="0" fontId="15" fillId="2" borderId="187" xfId="19" applyFont="1" applyFill="1" applyBorder="1" applyAlignment="1">
      <alignment horizontal="center" vertical="center" wrapText="1"/>
    </xf>
    <xf numFmtId="0" fontId="15" fillId="2" borderId="188" xfId="19" applyFont="1" applyFill="1" applyBorder="1" applyAlignment="1">
      <alignment horizontal="center" vertical="center" wrapText="1"/>
    </xf>
    <xf numFmtId="3" fontId="59" fillId="8" borderId="189" xfId="0" applyNumberFormat="1" applyFont="1" applyFill="1" applyBorder="1" applyAlignment="1">
      <alignment horizontal="center" vertical="center"/>
    </xf>
    <xf numFmtId="0" fontId="15" fillId="2" borderId="188" xfId="19" applyFont="1" applyFill="1" applyBorder="1" applyAlignment="1">
      <alignment horizontal="left" vertical="center" wrapText="1" indent="1"/>
    </xf>
    <xf numFmtId="3" fontId="18" fillId="8" borderId="189" xfId="19" applyNumberFormat="1" applyFont="1" applyFill="1" applyBorder="1" applyAlignment="1">
      <alignment horizontal="center" vertical="center" wrapText="1"/>
    </xf>
    <xf numFmtId="49" fontId="16" fillId="2" borderId="190" xfId="19" applyNumberFormat="1" applyFont="1" applyFill="1" applyBorder="1" applyAlignment="1">
      <alignment horizontal="left" vertical="center" wrapText="1" indent="1"/>
    </xf>
    <xf numFmtId="3" fontId="59" fillId="8" borderId="191" xfId="0" applyNumberFormat="1" applyFont="1" applyFill="1" applyBorder="1" applyAlignment="1">
      <alignment horizontal="right" vertical="center"/>
    </xf>
    <xf numFmtId="49" fontId="16" fillId="2" borderId="192" xfId="19" applyNumberFormat="1" applyFont="1" applyFill="1" applyBorder="1" applyAlignment="1">
      <alignment horizontal="left" vertical="center" wrapText="1" indent="1"/>
    </xf>
    <xf numFmtId="3" fontId="59" fillId="8" borderId="193" xfId="0" applyNumberFormat="1" applyFont="1" applyFill="1" applyBorder="1" applyAlignment="1">
      <alignment horizontal="right" vertical="center"/>
    </xf>
    <xf numFmtId="3" fontId="16" fillId="2" borderId="193" xfId="19" applyNumberFormat="1" applyFont="1" applyFill="1" applyBorder="1" applyAlignment="1">
      <alignment horizontal="right" vertical="center" wrapText="1"/>
    </xf>
    <xf numFmtId="49" fontId="16" fillId="2" borderId="194" xfId="19" applyNumberFormat="1" applyFont="1" applyFill="1" applyBorder="1" applyAlignment="1">
      <alignment horizontal="left" vertical="center" wrapText="1" indent="1"/>
    </xf>
    <xf numFmtId="3" fontId="59" fillId="8" borderId="195" xfId="0" applyNumberFormat="1" applyFont="1" applyFill="1" applyBorder="1" applyAlignment="1">
      <alignment horizontal="right" vertical="center"/>
    </xf>
    <xf numFmtId="49" fontId="16" fillId="2" borderId="196" xfId="19" applyNumberFormat="1" applyFont="1" applyFill="1" applyBorder="1" applyAlignment="1">
      <alignment horizontal="left" vertical="center" wrapText="1" indent="1"/>
    </xf>
    <xf numFmtId="0" fontId="15" fillId="2" borderId="197" xfId="19" applyFont="1" applyFill="1" applyBorder="1" applyAlignment="1">
      <alignment horizontal="left" vertical="center" wrapText="1" indent="1"/>
    </xf>
    <xf numFmtId="3" fontId="15" fillId="2" borderId="189" xfId="19" applyNumberFormat="1" applyFont="1" applyFill="1" applyBorder="1" applyAlignment="1">
      <alignment horizontal="center" vertical="center" wrapText="1"/>
    </xf>
    <xf numFmtId="3" fontId="18" fillId="8" borderId="189" xfId="0" applyNumberFormat="1" applyFont="1" applyFill="1" applyBorder="1" applyAlignment="1">
      <alignment horizontal="center" vertical="center" wrapText="1"/>
    </xf>
    <xf numFmtId="3" fontId="59" fillId="8" borderId="198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181" xfId="7" applyFont="1" applyBorder="1" applyAlignment="1">
      <alignment vertical="center"/>
    </xf>
    <xf numFmtId="0" fontId="7" fillId="0" borderId="181" xfId="7" applyFont="1" applyBorder="1"/>
    <xf numFmtId="0" fontId="6" fillId="0" borderId="181" xfId="7" applyFont="1" applyBorder="1" applyAlignment="1">
      <alignment horizontal="center" vertical="center"/>
    </xf>
    <xf numFmtId="0" fontId="7" fillId="0" borderId="181" xfId="7" applyFont="1" applyBorder="1" applyAlignment="1">
      <alignment horizontal="center" vertical="center"/>
    </xf>
    <xf numFmtId="0" fontId="7" fillId="0" borderId="181" xfId="7" applyFont="1" applyBorder="1" applyAlignment="1">
      <alignment horizontal="center"/>
    </xf>
    <xf numFmtId="3" fontId="61" fillId="5" borderId="57" xfId="9" applyNumberFormat="1" applyFont="1" applyFill="1" applyBorder="1" applyAlignment="1">
      <alignment horizontal="center" wrapText="1"/>
    </xf>
    <xf numFmtId="3" fontId="60" fillId="5" borderId="70" xfId="9" applyNumberFormat="1" applyFont="1" applyFill="1" applyBorder="1" applyAlignment="1">
      <alignment horizontal="right"/>
    </xf>
    <xf numFmtId="3" fontId="82" fillId="8" borderId="0" xfId="9" applyNumberFormat="1" applyFont="1" applyFill="1" applyAlignment="1">
      <alignment wrapText="1"/>
    </xf>
    <xf numFmtId="3" fontId="82" fillId="8" borderId="0" xfId="9" applyNumberFormat="1" applyFont="1" applyFill="1"/>
    <xf numFmtId="3" fontId="83" fillId="8" borderId="0" xfId="9" applyNumberFormat="1" applyFont="1" applyFill="1" applyAlignment="1">
      <alignment horizontal="center" vertical="top"/>
    </xf>
    <xf numFmtId="3" fontId="84" fillId="8" borderId="0" xfId="9" applyNumberFormat="1" applyFont="1" applyFill="1" applyAlignment="1">
      <alignment wrapText="1"/>
    </xf>
    <xf numFmtId="3" fontId="84" fillId="3" borderId="0" xfId="9" applyNumberFormat="1" applyFont="1" applyFill="1" applyAlignment="1">
      <alignment wrapText="1"/>
    </xf>
    <xf numFmtId="0" fontId="85" fillId="3" borderId="0" xfId="0" applyFont="1" applyFill="1"/>
    <xf numFmtId="3" fontId="85" fillId="3" borderId="0" xfId="0" applyNumberFormat="1" applyFont="1" applyFill="1"/>
    <xf numFmtId="3" fontId="86" fillId="3" borderId="0" xfId="0" applyNumberFormat="1" applyFont="1" applyFill="1"/>
    <xf numFmtId="0" fontId="85" fillId="8" borderId="0" xfId="0" applyFont="1" applyFill="1"/>
    <xf numFmtId="3" fontId="87" fillId="8" borderId="0" xfId="9" applyNumberFormat="1" applyFont="1" applyFill="1" applyAlignment="1">
      <alignment wrapText="1"/>
    </xf>
    <xf numFmtId="41" fontId="87" fillId="8" borderId="0" xfId="9" applyNumberFormat="1" applyFont="1" applyFill="1" applyAlignment="1">
      <alignment wrapText="1"/>
    </xf>
    <xf numFmtId="3" fontId="87" fillId="8" borderId="0" xfId="9" applyNumberFormat="1" applyFont="1" applyFill="1"/>
    <xf numFmtId="3" fontId="79" fillId="8" borderId="0" xfId="9" applyNumberFormat="1" applyFont="1" applyFill="1" applyAlignment="1">
      <alignment horizontal="center" vertical="top"/>
    </xf>
    <xf numFmtId="3" fontId="88" fillId="8" borderId="0" xfId="9" applyNumberFormat="1" applyFont="1" applyFill="1" applyAlignment="1">
      <alignment wrapText="1"/>
    </xf>
    <xf numFmtId="3" fontId="88" fillId="3" borderId="0" xfId="9" applyNumberFormat="1" applyFont="1" applyFill="1" applyAlignment="1">
      <alignment wrapText="1"/>
    </xf>
    <xf numFmtId="0" fontId="78" fillId="3" borderId="0" xfId="0" applyFont="1" applyFill="1"/>
    <xf numFmtId="3" fontId="78" fillId="3" borderId="0" xfId="0" applyNumberFormat="1" applyFont="1" applyFill="1"/>
    <xf numFmtId="3" fontId="89" fillId="3" borderId="0" xfId="0" applyNumberFormat="1" applyFont="1" applyFill="1"/>
    <xf numFmtId="0" fontId="78" fillId="8" borderId="0" xfId="0" applyFont="1" applyFill="1"/>
    <xf numFmtId="41" fontId="87" fillId="3" borderId="0" xfId="9" applyNumberFormat="1" applyFont="1" applyFill="1" applyAlignment="1">
      <alignment wrapText="1"/>
    </xf>
    <xf numFmtId="41" fontId="90" fillId="3" borderId="0" xfId="0" applyNumberFormat="1" applyFont="1" applyFill="1"/>
    <xf numFmtId="41" fontId="90" fillId="3" borderId="0" xfId="0" applyNumberFormat="1" applyFont="1" applyFill="1" applyAlignment="1">
      <alignment horizontal="center" vertical="center"/>
    </xf>
    <xf numFmtId="41" fontId="90" fillId="3" borderId="0" xfId="0" applyNumberFormat="1" applyFont="1" applyFill="1" applyAlignment="1">
      <alignment horizontal="center"/>
    </xf>
    <xf numFmtId="0" fontId="90" fillId="3" borderId="0" xfId="0" applyFont="1" applyFill="1"/>
    <xf numFmtId="3" fontId="87" fillId="3" borderId="0" xfId="9" applyNumberFormat="1" applyFont="1" applyFill="1" applyAlignment="1">
      <alignment wrapText="1"/>
    </xf>
    <xf numFmtId="3" fontId="90" fillId="3" borderId="0" xfId="0" applyNumberFormat="1" applyFont="1" applyFill="1"/>
    <xf numFmtId="0" fontId="24" fillId="7" borderId="0" xfId="0" applyFont="1" applyFill="1"/>
    <xf numFmtId="3" fontId="67" fillId="3" borderId="57" xfId="9" applyNumberFormat="1" applyFont="1" applyFill="1" applyBorder="1"/>
    <xf numFmtId="3" fontId="67" fillId="3" borderId="57" xfId="9" applyNumberFormat="1" applyFont="1" applyFill="1" applyBorder="1" applyAlignment="1">
      <alignment horizontal="center" vertical="top"/>
    </xf>
    <xf numFmtId="0" fontId="68" fillId="3" borderId="57" xfId="4" applyFont="1" applyFill="1" applyBorder="1" applyAlignment="1">
      <alignment horizontal="center" wrapText="1"/>
    </xf>
    <xf numFmtId="3" fontId="67" fillId="3" borderId="134" xfId="9" applyNumberFormat="1" applyFont="1" applyFill="1" applyBorder="1" applyAlignment="1">
      <alignment horizontal="right"/>
    </xf>
    <xf numFmtId="3" fontId="67" fillId="3" borderId="57" xfId="9" applyNumberFormat="1" applyFont="1" applyFill="1" applyBorder="1" applyAlignment="1">
      <alignment horizontal="right"/>
    </xf>
    <xf numFmtId="3" fontId="67" fillId="3" borderId="70" xfId="9" applyNumberFormat="1" applyFont="1" applyFill="1" applyBorder="1" applyAlignment="1">
      <alignment horizontal="right"/>
    </xf>
    <xf numFmtId="3" fontId="61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top"/>
    </xf>
    <xf numFmtId="3" fontId="61" fillId="4" borderId="180" xfId="9" applyNumberFormat="1" applyFont="1" applyFill="1" applyBorder="1" applyAlignment="1">
      <alignment horizontal="right"/>
    </xf>
    <xf numFmtId="3" fontId="61" fillId="4" borderId="179" xfId="9" applyNumberFormat="1" applyFont="1" applyFill="1" applyBorder="1" applyAlignment="1">
      <alignment horizontal="right"/>
    </xf>
    <xf numFmtId="3" fontId="60" fillId="3" borderId="57" xfId="9" applyNumberFormat="1" applyFont="1" applyFill="1" applyBorder="1" applyAlignment="1">
      <alignment horizontal="center" vertical="top"/>
    </xf>
    <xf numFmtId="3" fontId="62" fillId="5" borderId="57" xfId="9" applyNumberFormat="1" applyFont="1" applyFill="1" applyBorder="1" applyAlignment="1">
      <alignment horizontal="center"/>
    </xf>
    <xf numFmtId="0" fontId="57" fillId="7" borderId="0" xfId="0" applyFont="1" applyFill="1"/>
    <xf numFmtId="3" fontId="60" fillId="3" borderId="57" xfId="9" applyNumberFormat="1" applyFont="1" applyFill="1" applyBorder="1" applyAlignment="1">
      <alignment vertical="center"/>
    </xf>
    <xf numFmtId="3" fontId="34" fillId="3" borderId="204" xfId="9" applyNumberFormat="1" applyFont="1" applyFill="1" applyBorder="1" applyAlignment="1">
      <alignment horizontal="center"/>
    </xf>
    <xf numFmtId="0" fontId="71" fillId="3" borderId="85" xfId="4" applyFont="1" applyFill="1" applyBorder="1" applyAlignment="1">
      <alignment horizontal="center" wrapText="1"/>
    </xf>
    <xf numFmtId="3" fontId="34" fillId="3" borderId="85" xfId="9" applyNumberFormat="1" applyFont="1" applyFill="1" applyBorder="1" applyAlignment="1">
      <alignment horizontal="right"/>
    </xf>
    <xf numFmtId="3" fontId="71" fillId="3" borderId="85" xfId="9" applyNumberFormat="1" applyFont="1" applyFill="1" applyBorder="1" applyAlignment="1">
      <alignment horizontal="right"/>
    </xf>
    <xf numFmtId="3" fontId="71" fillId="3" borderId="177" xfId="9" applyNumberFormat="1" applyFont="1" applyFill="1" applyBorder="1" applyAlignment="1">
      <alignment horizontal="right"/>
    </xf>
    <xf numFmtId="3" fontId="37" fillId="3" borderId="205" xfId="9" applyNumberFormat="1" applyFont="1" applyFill="1" applyBorder="1" applyAlignment="1">
      <alignment horizontal="right"/>
    </xf>
    <xf numFmtId="3" fontId="71" fillId="3" borderId="178" xfId="9" applyNumberFormat="1" applyFont="1" applyFill="1" applyBorder="1" applyAlignment="1">
      <alignment horizontal="right"/>
    </xf>
    <xf numFmtId="3" fontId="37" fillId="3" borderId="206" xfId="9" applyNumberFormat="1" applyFont="1" applyFill="1" applyBorder="1" applyAlignment="1">
      <alignment horizontal="right"/>
    </xf>
    <xf numFmtId="3" fontId="72" fillId="3" borderId="0" xfId="0" applyNumberFormat="1" applyFont="1" applyFill="1"/>
    <xf numFmtId="0" fontId="73" fillId="3" borderId="0" xfId="0" applyFont="1" applyFill="1"/>
    <xf numFmtId="3" fontId="61" fillId="3" borderId="57" xfId="9" applyNumberFormat="1" applyFont="1" applyFill="1" applyBorder="1" applyAlignment="1">
      <alignment horizontal="center"/>
    </xf>
    <xf numFmtId="3" fontId="61" fillId="5" borderId="57" xfId="9" applyNumberFormat="1" applyFont="1" applyFill="1" applyBorder="1"/>
    <xf numFmtId="3" fontId="62" fillId="5" borderId="57" xfId="9" applyNumberFormat="1" applyFont="1" applyFill="1" applyBorder="1" applyAlignment="1">
      <alignment horizontal="center" vertical="top"/>
    </xf>
    <xf numFmtId="0" fontId="23" fillId="0" borderId="0" xfId="17" applyFont="1"/>
    <xf numFmtId="0" fontId="7" fillId="2" borderId="0" xfId="19" applyFont="1" applyFill="1"/>
    <xf numFmtId="0" fontId="16" fillId="0" borderId="0" xfId="19" applyFont="1"/>
    <xf numFmtId="0" fontId="8" fillId="0" borderId="0" xfId="0" applyFont="1"/>
    <xf numFmtId="0" fontId="7" fillId="0" borderId="0" xfId="19" applyFont="1"/>
    <xf numFmtId="3" fontId="34" fillId="3" borderId="56" xfId="9" applyNumberFormat="1" applyFont="1" applyFill="1" applyBorder="1" applyAlignment="1">
      <alignment horizontal="center"/>
    </xf>
    <xf numFmtId="3" fontId="91" fillId="3" borderId="0" xfId="9" applyNumberFormat="1" applyFont="1" applyFill="1" applyAlignment="1">
      <alignment horizontal="right"/>
    </xf>
    <xf numFmtId="3" fontId="74" fillId="5" borderId="0" xfId="0" applyNumberFormat="1" applyFont="1" applyFill="1"/>
    <xf numFmtId="3" fontId="75" fillId="5" borderId="0" xfId="0" applyNumberFormat="1" applyFont="1" applyFill="1"/>
    <xf numFmtId="0" fontId="74" fillId="5" borderId="0" xfId="0" applyFont="1" applyFill="1"/>
    <xf numFmtId="3" fontId="68" fillId="3" borderId="57" xfId="9" applyNumberFormat="1" applyFont="1" applyFill="1" applyBorder="1" applyAlignment="1">
      <alignment horizontal="center" wrapText="1"/>
    </xf>
    <xf numFmtId="3" fontId="61" fillId="5" borderId="134" xfId="9" applyNumberFormat="1" applyFont="1" applyFill="1" applyBorder="1" applyAlignment="1">
      <alignment horizontal="right"/>
    </xf>
    <xf numFmtId="3" fontId="61" fillId="6" borderId="57" xfId="9" applyNumberFormat="1" applyFont="1" applyFill="1" applyBorder="1" applyAlignment="1">
      <alignment horizontal="center" wrapText="1"/>
    </xf>
    <xf numFmtId="3" fontId="61" fillId="6" borderId="57" xfId="9" applyNumberFormat="1" applyFont="1" applyFill="1" applyBorder="1" applyAlignment="1">
      <alignment horizontal="right"/>
    </xf>
    <xf numFmtId="3" fontId="61" fillId="6" borderId="70" xfId="9" applyNumberFormat="1" applyFont="1" applyFill="1" applyBorder="1" applyAlignment="1">
      <alignment horizontal="right"/>
    </xf>
    <xf numFmtId="3" fontId="60" fillId="6" borderId="134" xfId="9" applyNumberFormat="1" applyFont="1" applyFill="1" applyBorder="1" applyAlignment="1">
      <alignment horizontal="right"/>
    </xf>
    <xf numFmtId="3" fontId="60" fillId="6" borderId="57" xfId="9" applyNumberFormat="1" applyFont="1" applyFill="1" applyBorder="1" applyAlignment="1">
      <alignment horizontal="right"/>
    </xf>
    <xf numFmtId="3" fontId="60" fillId="6" borderId="70" xfId="9" applyNumberFormat="1" applyFont="1" applyFill="1" applyBorder="1" applyAlignment="1">
      <alignment horizontal="right"/>
    </xf>
    <xf numFmtId="3" fontId="37" fillId="3" borderId="57" xfId="9" applyNumberFormat="1" applyFont="1" applyFill="1" applyBorder="1" applyAlignment="1">
      <alignment horizontal="center" wrapText="1"/>
    </xf>
    <xf numFmtId="3" fontId="37" fillId="3" borderId="133" xfId="9" applyNumberFormat="1" applyFont="1" applyFill="1" applyBorder="1" applyAlignment="1">
      <alignment horizontal="right"/>
    </xf>
    <xf numFmtId="3" fontId="37" fillId="3" borderId="135" xfId="9" applyNumberFormat="1" applyFont="1" applyFill="1" applyBorder="1" applyAlignment="1">
      <alignment horizontal="right"/>
    </xf>
    <xf numFmtId="3" fontId="6" fillId="7" borderId="57" xfId="9" applyNumberFormat="1" applyFont="1" applyFill="1" applyBorder="1"/>
    <xf numFmtId="3" fontId="23" fillId="7" borderId="57" xfId="9" applyNumberFormat="1" applyFont="1" applyFill="1" applyBorder="1" applyAlignment="1">
      <alignment horizontal="center"/>
    </xf>
    <xf numFmtId="3" fontId="7" fillId="7" borderId="57" xfId="9" applyNumberFormat="1" applyFont="1" applyFill="1" applyBorder="1" applyAlignment="1">
      <alignment horizontal="center" wrapText="1"/>
    </xf>
    <xf numFmtId="3" fontId="7" fillId="7" borderId="57" xfId="9" applyNumberFormat="1" applyFont="1" applyFill="1" applyBorder="1" applyAlignment="1">
      <alignment horizontal="right"/>
    </xf>
    <xf numFmtId="3" fontId="7" fillId="7" borderId="70" xfId="9" applyNumberFormat="1" applyFont="1" applyFill="1" applyBorder="1" applyAlignment="1">
      <alignment horizontal="right"/>
    </xf>
    <xf numFmtId="3" fontId="6" fillId="7" borderId="134" xfId="9" applyNumberFormat="1" applyFont="1" applyFill="1" applyBorder="1" applyAlignment="1">
      <alignment horizontal="right"/>
    </xf>
    <xf numFmtId="3" fontId="6" fillId="7" borderId="57" xfId="9" applyNumberFormat="1" applyFont="1" applyFill="1" applyBorder="1" applyAlignment="1">
      <alignment horizontal="right"/>
    </xf>
    <xf numFmtId="3" fontId="6" fillId="7" borderId="70" xfId="9" applyNumberFormat="1" applyFont="1" applyFill="1" applyBorder="1" applyAlignment="1">
      <alignment horizontal="right"/>
    </xf>
    <xf numFmtId="0" fontId="16" fillId="0" borderId="103" xfId="0" applyFont="1" applyBorder="1"/>
    <xf numFmtId="0" fontId="16" fillId="0" borderId="103" xfId="0" applyFont="1" applyBorder="1" applyAlignment="1">
      <alignment vertical="top"/>
    </xf>
    <xf numFmtId="0" fontId="16" fillId="0" borderId="103" xfId="0" applyFont="1" applyBorder="1" applyAlignment="1">
      <alignment vertical="center"/>
    </xf>
    <xf numFmtId="0" fontId="16" fillId="0" borderId="102" xfId="0" applyFont="1" applyBorder="1" applyAlignment="1">
      <alignment vertical="center"/>
    </xf>
    <xf numFmtId="3" fontId="34" fillId="3" borderId="52" xfId="9" applyNumberFormat="1" applyFont="1" applyFill="1" applyBorder="1" applyAlignment="1">
      <alignment horizontal="center" vertical="center" wrapText="1"/>
    </xf>
    <xf numFmtId="3" fontId="37" fillId="3" borderId="89" xfId="9" applyNumberFormat="1" applyFont="1" applyFill="1" applyBorder="1" applyAlignment="1">
      <alignment horizontal="right"/>
    </xf>
    <xf numFmtId="3" fontId="34" fillId="3" borderId="89" xfId="9" applyNumberFormat="1" applyFont="1" applyFill="1" applyBorder="1" applyAlignment="1">
      <alignment horizontal="right"/>
    </xf>
    <xf numFmtId="3" fontId="37" fillId="3" borderId="139" xfId="9" applyNumberFormat="1" applyFont="1" applyFill="1" applyBorder="1" applyAlignment="1">
      <alignment horizontal="right"/>
    </xf>
    <xf numFmtId="3" fontId="37" fillId="4" borderId="99" xfId="9" applyNumberFormat="1" applyFont="1" applyFill="1" applyBorder="1" applyAlignment="1">
      <alignment horizontal="right"/>
    </xf>
    <xf numFmtId="3" fontId="37" fillId="3" borderId="141" xfId="9" applyNumberFormat="1" applyFont="1" applyFill="1" applyBorder="1" applyAlignment="1">
      <alignment horizontal="right"/>
    </xf>
    <xf numFmtId="3" fontId="34" fillId="4" borderId="139" xfId="9" applyNumberFormat="1" applyFont="1" applyFill="1" applyBorder="1" applyAlignment="1">
      <alignment horizontal="right"/>
    </xf>
    <xf numFmtId="3" fontId="37" fillId="3" borderId="142" xfId="9" applyNumberFormat="1" applyFont="1" applyFill="1" applyBorder="1" applyAlignment="1">
      <alignment horizontal="right"/>
    </xf>
    <xf numFmtId="3" fontId="37" fillId="7" borderId="57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right"/>
    </xf>
    <xf numFmtId="3" fontId="37" fillId="7" borderId="70" xfId="9" applyNumberFormat="1" applyFont="1" applyFill="1" applyBorder="1" applyAlignment="1">
      <alignment horizontal="right"/>
    </xf>
    <xf numFmtId="3" fontId="37" fillId="7" borderId="134" xfId="9" applyNumberFormat="1" applyFont="1" applyFill="1" applyBorder="1" applyAlignment="1">
      <alignment horizontal="right"/>
    </xf>
    <xf numFmtId="3" fontId="37" fillId="3" borderId="137" xfId="9" applyNumberFormat="1" applyFont="1" applyFill="1" applyBorder="1" applyAlignment="1">
      <alignment horizontal="right"/>
    </xf>
    <xf numFmtId="3" fontId="34" fillId="3" borderId="137" xfId="9" applyNumberFormat="1" applyFont="1" applyFill="1" applyBorder="1" applyAlignment="1">
      <alignment horizontal="right"/>
    </xf>
    <xf numFmtId="3" fontId="37" fillId="3" borderId="171" xfId="9" applyNumberFormat="1" applyFont="1" applyFill="1" applyBorder="1" applyAlignment="1">
      <alignment horizontal="right"/>
    </xf>
    <xf numFmtId="3" fontId="37" fillId="3" borderId="172" xfId="9" applyNumberFormat="1" applyFont="1" applyFill="1" applyBorder="1" applyAlignment="1">
      <alignment horizontal="right"/>
    </xf>
    <xf numFmtId="0" fontId="91" fillId="3" borderId="0" xfId="0" applyFont="1" applyFill="1"/>
    <xf numFmtId="3" fontId="91" fillId="4" borderId="0" xfId="0" applyNumberFormat="1" applyFont="1" applyFill="1" applyAlignment="1">
      <alignment horizontal="left" indent="1"/>
    </xf>
    <xf numFmtId="0" fontId="91" fillId="3" borderId="0" xfId="0" applyFont="1" applyFill="1" applyAlignment="1">
      <alignment horizontal="left" indent="1"/>
    </xf>
    <xf numFmtId="0" fontId="91" fillId="7" borderId="0" xfId="0" applyFont="1" applyFill="1" applyAlignment="1">
      <alignment horizontal="left" indent="1"/>
    </xf>
    <xf numFmtId="0" fontId="91" fillId="4" borderId="0" xfId="0" applyFont="1" applyFill="1"/>
    <xf numFmtId="3" fontId="91" fillId="3" borderId="0" xfId="0" applyNumberFormat="1" applyFont="1" applyFill="1"/>
    <xf numFmtId="0" fontId="91" fillId="7" borderId="0" xfId="0" applyFont="1" applyFill="1"/>
    <xf numFmtId="3" fontId="7" fillId="8" borderId="0" xfId="9" applyNumberFormat="1" applyFont="1" applyFill="1"/>
    <xf numFmtId="3" fontId="23" fillId="8" borderId="0" xfId="9" applyNumberFormat="1" applyFont="1" applyFill="1" applyAlignment="1">
      <alignment horizontal="center" vertical="top"/>
    </xf>
    <xf numFmtId="3" fontId="24" fillId="3" borderId="0" xfId="0" applyNumberFormat="1" applyFont="1" applyFill="1"/>
    <xf numFmtId="3" fontId="95" fillId="3" borderId="0" xfId="0" applyNumberFormat="1" applyFont="1" applyFill="1"/>
    <xf numFmtId="0" fontId="24" fillId="8" borderId="0" xfId="0" applyFont="1" applyFill="1"/>
    <xf numFmtId="3" fontId="7" fillId="8" borderId="0" xfId="9" applyNumberFormat="1" applyFont="1" applyFill="1" applyAlignment="1">
      <alignment vertical="center"/>
    </xf>
    <xf numFmtId="3" fontId="23" fillId="8" borderId="0" xfId="9" applyNumberFormat="1" applyFont="1" applyFill="1" applyAlignment="1">
      <alignment horizontal="center" vertical="center"/>
    </xf>
    <xf numFmtId="3" fontId="7" fillId="8" borderId="0" xfId="9" applyNumberFormat="1" applyFont="1" applyFill="1" applyAlignment="1">
      <alignment vertical="center" wrapText="1"/>
    </xf>
    <xf numFmtId="3" fontId="16" fillId="8" borderId="0" xfId="9" applyNumberFormat="1" applyFont="1" applyFill="1" applyAlignment="1">
      <alignment horizontal="center" vertical="center" wrapText="1"/>
    </xf>
    <xf numFmtId="3" fontId="16" fillId="3" borderId="0" xfId="9" applyNumberFormat="1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 wrapText="1"/>
    </xf>
    <xf numFmtId="0" fontId="76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3" fontId="24" fillId="3" borderId="0" xfId="0" applyNumberFormat="1" applyFont="1" applyFill="1" applyAlignment="1">
      <alignment vertical="center"/>
    </xf>
    <xf numFmtId="3" fontId="95" fillId="3" borderId="0" xfId="0" applyNumberFormat="1" applyFont="1" applyFill="1" applyAlignment="1">
      <alignment vertical="center"/>
    </xf>
    <xf numFmtId="0" fontId="24" fillId="8" borderId="0" xfId="0" applyFont="1" applyFill="1" applyAlignment="1">
      <alignment vertical="center"/>
    </xf>
    <xf numFmtId="3" fontId="8" fillId="8" borderId="12" xfId="0" applyNumberFormat="1" applyFont="1" applyFill="1" applyBorder="1" applyAlignment="1">
      <alignment horizontal="right" vertical="center"/>
    </xf>
    <xf numFmtId="3" fontId="42" fillId="7" borderId="65" xfId="9" applyNumberFormat="1" applyFont="1" applyFill="1" applyBorder="1"/>
    <xf numFmtId="3" fontId="42" fillId="7" borderId="66" xfId="9" applyNumberFormat="1" applyFont="1" applyFill="1" applyBorder="1"/>
    <xf numFmtId="3" fontId="6" fillId="3" borderId="219" xfId="9" applyNumberFormat="1" applyFont="1" applyFill="1" applyBorder="1" applyAlignment="1">
      <alignment vertical="center" wrapText="1"/>
    </xf>
    <xf numFmtId="3" fontId="23" fillId="3" borderId="220" xfId="9" applyNumberFormat="1" applyFont="1" applyFill="1" applyBorder="1" applyAlignment="1">
      <alignment horizontal="center" vertical="center"/>
    </xf>
    <xf numFmtId="3" fontId="60" fillId="4" borderId="221" xfId="9" applyNumberFormat="1" applyFont="1" applyFill="1" applyBorder="1" applyAlignment="1">
      <alignment horizontal="right"/>
    </xf>
    <xf numFmtId="3" fontId="42" fillId="7" borderId="35" xfId="9" applyNumberFormat="1" applyFont="1" applyFill="1" applyBorder="1"/>
    <xf numFmtId="3" fontId="38" fillId="7" borderId="70" xfId="9" applyNumberFormat="1" applyFont="1" applyFill="1" applyBorder="1" applyAlignment="1">
      <alignment horizontal="center" vertical="top"/>
    </xf>
    <xf numFmtId="3" fontId="64" fillId="7" borderId="217" xfId="0" applyNumberFormat="1" applyFont="1" applyFill="1" applyBorder="1" applyAlignment="1">
      <alignment horizontal="right"/>
    </xf>
    <xf numFmtId="3" fontId="60" fillId="4" borderId="223" xfId="9" applyNumberFormat="1" applyFont="1" applyFill="1" applyBorder="1" applyAlignment="1">
      <alignment horizontal="right"/>
    </xf>
    <xf numFmtId="3" fontId="60" fillId="4" borderId="224" xfId="9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vertical="center" wrapText="1"/>
    </xf>
    <xf numFmtId="3" fontId="6" fillId="3" borderId="55" xfId="9" applyNumberFormat="1" applyFont="1" applyFill="1" applyBorder="1" applyAlignment="1">
      <alignment horizontal="center" vertical="center" wrapText="1"/>
    </xf>
    <xf numFmtId="3" fontId="6" fillId="3" borderId="113" xfId="9" applyNumberFormat="1" applyFont="1" applyFill="1" applyBorder="1" applyAlignment="1">
      <alignment vertical="center" wrapText="1"/>
    </xf>
    <xf numFmtId="3" fontId="7" fillId="3" borderId="101" xfId="9" applyNumberFormat="1" applyFont="1" applyFill="1" applyBorder="1" applyAlignment="1">
      <alignment horizontal="center" wrapText="1"/>
    </xf>
    <xf numFmtId="3" fontId="6" fillId="3" borderId="162" xfId="9" applyNumberFormat="1" applyFont="1" applyFill="1" applyBorder="1" applyAlignment="1">
      <alignment horizontal="right" vertical="center"/>
    </xf>
    <xf numFmtId="170" fontId="12" fillId="0" borderId="26" xfId="1" applyNumberFormat="1" applyFont="1" applyBorder="1"/>
    <xf numFmtId="0" fontId="96" fillId="0" borderId="0" xfId="0" applyFont="1"/>
    <xf numFmtId="0" fontId="96" fillId="0" borderId="0" xfId="0" applyFont="1" applyAlignment="1">
      <alignment horizontal="center" vertical="center"/>
    </xf>
    <xf numFmtId="3" fontId="16" fillId="0" borderId="52" xfId="20" applyNumberFormat="1" applyFont="1" applyBorder="1" applyAlignment="1">
      <alignment horizontal="center" vertical="center"/>
    </xf>
    <xf numFmtId="3" fontId="97" fillId="0" borderId="6" xfId="7" applyNumberFormat="1" applyFont="1" applyBorder="1" applyAlignment="1">
      <alignment vertical="center"/>
    </xf>
    <xf numFmtId="3" fontId="97" fillId="0" borderId="6" xfId="7" applyNumberFormat="1" applyFont="1" applyBorder="1"/>
    <xf numFmtId="3" fontId="98" fillId="0" borderId="36" xfId="7" applyNumberFormat="1" applyFont="1" applyBorder="1" applyAlignment="1">
      <alignment vertical="center"/>
    </xf>
    <xf numFmtId="0" fontId="23" fillId="0" borderId="0" xfId="21" applyFont="1" applyAlignment="1">
      <alignment horizontal="center" vertical="center"/>
    </xf>
    <xf numFmtId="3" fontId="23" fillId="0" borderId="0" xfId="21" applyNumberFormat="1" applyFont="1"/>
    <xf numFmtId="3" fontId="26" fillId="0" borderId="0" xfId="21" applyNumberFormat="1" applyFont="1"/>
    <xf numFmtId="0" fontId="23" fillId="0" borderId="0" xfId="21" applyFont="1"/>
    <xf numFmtId="0" fontId="21" fillId="0" borderId="0" xfId="21" applyFont="1" applyAlignment="1">
      <alignment horizontal="center" vertical="top"/>
    </xf>
    <xf numFmtId="0" fontId="21" fillId="0" borderId="0" xfId="21" applyFont="1" applyAlignment="1">
      <alignment wrapText="1"/>
    </xf>
    <xf numFmtId="0" fontId="21" fillId="0" borderId="0" xfId="21" applyFont="1" applyAlignment="1">
      <alignment horizontal="center" vertical="center" wrapText="1"/>
    </xf>
    <xf numFmtId="3" fontId="21" fillId="0" borderId="0" xfId="21" applyNumberFormat="1" applyFont="1"/>
    <xf numFmtId="3" fontId="12" fillId="0" borderId="0" xfId="21" applyNumberFormat="1" applyFont="1" applyAlignment="1">
      <alignment horizontal="right"/>
    </xf>
    <xf numFmtId="0" fontId="49" fillId="0" borderId="63" xfId="0" applyFont="1" applyBorder="1" applyAlignment="1">
      <alignment horizontal="center" vertical="center" wrapText="1"/>
    </xf>
    <xf numFmtId="3" fontId="21" fillId="0" borderId="57" xfId="10" applyNumberFormat="1" applyFont="1" applyBorder="1" applyAlignment="1">
      <alignment horizontal="right"/>
    </xf>
    <xf numFmtId="3" fontId="12" fillId="0" borderId="57" xfId="13" applyNumberFormat="1" applyFont="1" applyBorder="1" applyAlignment="1">
      <alignment horizontal="right"/>
    </xf>
    <xf numFmtId="3" fontId="12" fillId="0" borderId="57" xfId="13" applyNumberFormat="1" applyFont="1" applyBorder="1" applyAlignment="1">
      <alignment horizontal="right" wrapText="1"/>
    </xf>
    <xf numFmtId="3" fontId="12" fillId="0" borderId="57" xfId="12" applyNumberFormat="1" applyFont="1" applyBorder="1" applyAlignment="1">
      <alignment horizontal="right"/>
    </xf>
    <xf numFmtId="3" fontId="21" fillId="0" borderId="57" xfId="13" applyNumberFormat="1" applyFont="1" applyBorder="1" applyAlignment="1">
      <alignment horizontal="right"/>
    </xf>
    <xf numFmtId="3" fontId="12" fillId="0" borderId="57" xfId="20" applyNumberFormat="1" applyFont="1" applyBorder="1" applyAlignment="1">
      <alignment horizontal="right"/>
    </xf>
    <xf numFmtId="3" fontId="12" fillId="0" borderId="237" xfId="21" applyNumberFormat="1" applyFont="1" applyBorder="1" applyAlignment="1">
      <alignment horizontal="right"/>
    </xf>
    <xf numFmtId="3" fontId="12" fillId="0" borderId="71" xfId="20" applyNumberFormat="1" applyFont="1" applyBorder="1" applyAlignment="1">
      <alignment horizontal="right"/>
    </xf>
    <xf numFmtId="3" fontId="39" fillId="0" borderId="57" xfId="5" applyNumberFormat="1" applyFont="1" applyBorder="1"/>
    <xf numFmtId="3" fontId="21" fillId="0" borderId="108" xfId="10" applyNumberFormat="1" applyFont="1" applyBorder="1" applyAlignment="1">
      <alignment horizontal="right"/>
    </xf>
    <xf numFmtId="3" fontId="12" fillId="0" borderId="108" xfId="20" applyNumberFormat="1" applyFont="1" applyBorder="1" applyAlignment="1">
      <alignment horizontal="right"/>
    </xf>
    <xf numFmtId="0" fontId="12" fillId="0" borderId="70" xfId="20" applyFont="1" applyBorder="1" applyAlignment="1">
      <alignment wrapText="1"/>
    </xf>
    <xf numFmtId="0" fontId="21" fillId="0" borderId="108" xfId="20" applyFont="1" applyBorder="1" applyAlignment="1">
      <alignment horizontal="center" vertical="center" wrapText="1"/>
    </xf>
    <xf numFmtId="0" fontId="21" fillId="0" borderId="70" xfId="20" applyFont="1" applyBorder="1" applyAlignment="1">
      <alignment horizontal="left" wrapText="1"/>
    </xf>
    <xf numFmtId="0" fontId="12" fillId="0" borderId="57" xfId="20" applyFont="1" applyBorder="1" applyAlignment="1">
      <alignment horizontal="left" wrapText="1"/>
    </xf>
    <xf numFmtId="0" fontId="12" fillId="0" borderId="57" xfId="20" applyFont="1" applyBorder="1" applyAlignment="1">
      <alignment horizontal="right" wrapText="1"/>
    </xf>
    <xf numFmtId="3" fontId="12" fillId="0" borderId="222" xfId="20" applyNumberFormat="1" applyFont="1" applyBorder="1" applyAlignment="1">
      <alignment horizontal="right"/>
    </xf>
    <xf numFmtId="3" fontId="12" fillId="0" borderId="238" xfId="21" applyNumberFormat="1" applyFont="1" applyBorder="1" applyAlignment="1">
      <alignment horizontal="right"/>
    </xf>
    <xf numFmtId="3" fontId="12" fillId="0" borderId="239" xfId="21" applyNumberFormat="1" applyFont="1" applyBorder="1" applyAlignment="1">
      <alignment horizontal="right"/>
    </xf>
    <xf numFmtId="3" fontId="12" fillId="0" borderId="0" xfId="21" applyNumberFormat="1" applyFont="1"/>
    <xf numFmtId="3" fontId="51" fillId="0" borderId="112" xfId="7" applyNumberFormat="1" applyFont="1" applyBorder="1" applyAlignment="1">
      <alignment horizontal="left"/>
    </xf>
    <xf numFmtId="3" fontId="51" fillId="0" borderId="112" xfId="7" applyNumberFormat="1" applyFont="1" applyBorder="1" applyAlignment="1">
      <alignment horizontal="center"/>
    </xf>
    <xf numFmtId="3" fontId="51" fillId="0" borderId="112" xfId="7" applyNumberFormat="1" applyFont="1" applyBorder="1"/>
    <xf numFmtId="0" fontId="51" fillId="0" borderId="0" xfId="21" applyFont="1" applyAlignment="1">
      <alignment horizontal="center" vertical="center" wrapText="1"/>
    </xf>
    <xf numFmtId="3" fontId="51" fillId="0" borderId="0" xfId="21" applyNumberFormat="1" applyFont="1"/>
    <xf numFmtId="3" fontId="49" fillId="0" borderId="0" xfId="21" applyNumberFormat="1" applyFont="1"/>
    <xf numFmtId="0" fontId="51" fillId="0" borderId="0" xfId="21" applyFont="1"/>
    <xf numFmtId="0" fontId="26" fillId="0" borderId="4" xfId="0" applyFont="1" applyBorder="1" applyAlignment="1">
      <alignment horizontal="center" vertical="center" wrapText="1"/>
    </xf>
    <xf numFmtId="3" fontId="12" fillId="0" borderId="7" xfId="21" applyNumberFormat="1" applyFont="1" applyBorder="1" applyAlignment="1">
      <alignment horizontal="right" vertical="center" wrapText="1"/>
    </xf>
    <xf numFmtId="0" fontId="99" fillId="0" borderId="0" xfId="0" applyFont="1"/>
    <xf numFmtId="0" fontId="100" fillId="0" borderId="0" xfId="13" applyFont="1" applyAlignment="1">
      <alignment horizontal="center" vertical="center"/>
    </xf>
    <xf numFmtId="0" fontId="101" fillId="0" borderId="0" xfId="13" applyFont="1" applyAlignment="1">
      <alignment vertical="center"/>
    </xf>
    <xf numFmtId="0" fontId="103" fillId="0" borderId="0" xfId="13" applyFont="1" applyAlignment="1">
      <alignment horizontal="center" vertical="center" wrapText="1"/>
    </xf>
    <xf numFmtId="0" fontId="101" fillId="0" borderId="0" xfId="13" applyFont="1" applyAlignment="1">
      <alignment vertical="center" wrapText="1"/>
    </xf>
    <xf numFmtId="0" fontId="102" fillId="0" borderId="240" xfId="0" applyFont="1" applyBorder="1" applyAlignment="1">
      <alignment vertical="top"/>
    </xf>
    <xf numFmtId="0" fontId="104" fillId="0" borderId="0" xfId="0" applyFont="1" applyAlignment="1">
      <alignment horizontal="right"/>
    </xf>
    <xf numFmtId="0" fontId="102" fillId="0" borderId="241" xfId="0" applyFont="1" applyBorder="1" applyAlignment="1">
      <alignment vertical="center"/>
    </xf>
    <xf numFmtId="0" fontId="102" fillId="0" borderId="242" xfId="0" applyFont="1" applyBorder="1" applyAlignment="1">
      <alignment horizontal="center" vertical="center"/>
    </xf>
    <xf numFmtId="0" fontId="102" fillId="0" borderId="243" xfId="0" applyFont="1" applyBorder="1" applyAlignment="1">
      <alignment horizontal="center" vertical="center"/>
    </xf>
    <xf numFmtId="49" fontId="105" fillId="0" borderId="244" xfId="0" applyNumberFormat="1" applyFont="1" applyBorder="1" applyAlignment="1">
      <alignment vertical="center"/>
    </xf>
    <xf numFmtId="3" fontId="105" fillId="0" borderId="245" xfId="0" applyNumberFormat="1" applyFont="1" applyBorder="1" applyAlignment="1" applyProtection="1">
      <alignment vertical="center"/>
      <protection locked="0"/>
    </xf>
    <xf numFmtId="3" fontId="105" fillId="0" borderId="246" xfId="0" applyNumberFormat="1" applyFont="1" applyBorder="1" applyAlignment="1">
      <alignment vertical="center"/>
    </xf>
    <xf numFmtId="49" fontId="105" fillId="0" borderId="247" xfId="0" applyNumberFormat="1" applyFont="1" applyBorder="1" applyAlignment="1">
      <alignment vertical="center"/>
    </xf>
    <xf numFmtId="3" fontId="105" fillId="0" borderId="248" xfId="0" applyNumberFormat="1" applyFont="1" applyBorder="1" applyAlignment="1" applyProtection="1">
      <alignment vertical="center"/>
      <protection locked="0"/>
    </xf>
    <xf numFmtId="3" fontId="105" fillId="0" borderId="249" xfId="0" applyNumberFormat="1" applyFont="1" applyBorder="1" applyAlignment="1">
      <alignment vertical="center"/>
    </xf>
    <xf numFmtId="49" fontId="105" fillId="0" borderId="250" xfId="0" applyNumberFormat="1" applyFont="1" applyBorder="1" applyAlignment="1" applyProtection="1">
      <alignment vertical="center"/>
      <protection locked="0"/>
    </xf>
    <xf numFmtId="3" fontId="105" fillId="0" borderId="251" xfId="0" applyNumberFormat="1" applyFont="1" applyBorder="1" applyAlignment="1" applyProtection="1">
      <alignment vertical="center"/>
      <protection locked="0"/>
    </xf>
    <xf numFmtId="49" fontId="102" fillId="0" borderId="252" xfId="0" applyNumberFormat="1" applyFont="1" applyBorder="1" applyAlignment="1">
      <alignment vertical="center"/>
    </xf>
    <xf numFmtId="3" fontId="102" fillId="0" borderId="253" xfId="0" applyNumberFormat="1" applyFont="1" applyBorder="1" applyAlignment="1">
      <alignment vertical="center"/>
    </xf>
    <xf numFmtId="3" fontId="102" fillId="0" borderId="254" xfId="0" applyNumberFormat="1" applyFont="1" applyBorder="1" applyAlignment="1">
      <alignment vertical="center"/>
    </xf>
    <xf numFmtId="0" fontId="105" fillId="0" borderId="0" xfId="0" applyFont="1" applyAlignment="1">
      <alignment vertical="center"/>
    </xf>
    <xf numFmtId="49" fontId="105" fillId="0" borderId="247" xfId="0" applyNumberFormat="1" applyFont="1" applyBorder="1" applyAlignment="1">
      <alignment horizontal="left" vertical="center"/>
    </xf>
    <xf numFmtId="49" fontId="105" fillId="0" borderId="247" xfId="0" applyNumberFormat="1" applyFont="1" applyBorder="1" applyAlignment="1" applyProtection="1">
      <alignment vertical="center"/>
      <protection locked="0"/>
    </xf>
    <xf numFmtId="3" fontId="102" fillId="0" borderId="251" xfId="0" applyNumberFormat="1" applyFont="1" applyBorder="1" applyAlignment="1" applyProtection="1">
      <alignment vertical="center"/>
      <protection locked="0"/>
    </xf>
    <xf numFmtId="3" fontId="102" fillId="0" borderId="249" xfId="0" applyNumberFormat="1" applyFont="1" applyBorder="1" applyAlignment="1">
      <alignment vertical="center"/>
    </xf>
    <xf numFmtId="0" fontId="105" fillId="0" borderId="0" xfId="0" applyFont="1"/>
    <xf numFmtId="0" fontId="102" fillId="0" borderId="0" xfId="0" applyFont="1" applyAlignment="1">
      <alignment horizontal="left" indent="1"/>
    </xf>
    <xf numFmtId="0" fontId="102" fillId="0" borderId="0" xfId="0" applyFont="1" applyAlignment="1">
      <alignment horizontal="right" indent="1"/>
    </xf>
    <xf numFmtId="3" fontId="105" fillId="9" borderId="248" xfId="0" applyNumberFormat="1" applyFont="1" applyFill="1" applyBorder="1" applyAlignment="1" applyProtection="1">
      <alignment vertical="center"/>
      <protection locked="0"/>
    </xf>
    <xf numFmtId="0" fontId="102" fillId="9" borderId="240" xfId="0" applyFont="1" applyFill="1" applyBorder="1" applyAlignment="1">
      <alignment vertical="top" wrapText="1"/>
    </xf>
    <xf numFmtId="0" fontId="104" fillId="9" borderId="0" xfId="0" applyFont="1" applyFill="1"/>
    <xf numFmtId="0" fontId="102" fillId="9" borderId="241" xfId="0" applyFont="1" applyFill="1" applyBorder="1" applyAlignment="1">
      <alignment vertical="center"/>
    </xf>
    <xf numFmtId="0" fontId="102" fillId="9" borderId="242" xfId="0" applyFont="1" applyFill="1" applyBorder="1" applyAlignment="1">
      <alignment horizontal="center" vertical="center"/>
    </xf>
    <xf numFmtId="0" fontId="102" fillId="9" borderId="243" xfId="0" applyFont="1" applyFill="1" applyBorder="1" applyAlignment="1">
      <alignment horizontal="center" vertical="center"/>
    </xf>
    <xf numFmtId="49" fontId="105" fillId="9" borderId="244" xfId="0" applyNumberFormat="1" applyFont="1" applyFill="1" applyBorder="1" applyAlignment="1">
      <alignment vertical="center"/>
    </xf>
    <xf numFmtId="3" fontId="105" fillId="9" borderId="245" xfId="0" applyNumberFormat="1" applyFont="1" applyFill="1" applyBorder="1" applyAlignment="1" applyProtection="1">
      <alignment vertical="center"/>
      <protection locked="0"/>
    </xf>
    <xf numFmtId="3" fontId="105" fillId="9" borderId="246" xfId="0" applyNumberFormat="1" applyFont="1" applyFill="1" applyBorder="1" applyAlignment="1">
      <alignment vertical="center"/>
    </xf>
    <xf numFmtId="49" fontId="105" fillId="9" borderId="247" xfId="0" applyNumberFormat="1" applyFont="1" applyFill="1" applyBorder="1" applyAlignment="1">
      <alignment vertical="center"/>
    </xf>
    <xf numFmtId="3" fontId="105" fillId="9" borderId="249" xfId="0" applyNumberFormat="1" applyFont="1" applyFill="1" applyBorder="1" applyAlignment="1">
      <alignment vertical="center"/>
    </xf>
    <xf numFmtId="3" fontId="105" fillId="9" borderId="251" xfId="0" applyNumberFormat="1" applyFont="1" applyFill="1" applyBorder="1" applyAlignment="1" applyProtection="1">
      <alignment vertical="center"/>
      <protection locked="0"/>
    </xf>
    <xf numFmtId="49" fontId="102" fillId="9" borderId="252" xfId="0" applyNumberFormat="1" applyFont="1" applyFill="1" applyBorder="1" applyAlignment="1">
      <alignment vertical="center"/>
    </xf>
    <xf numFmtId="3" fontId="102" fillId="9" borderId="253" xfId="0" applyNumberFormat="1" applyFont="1" applyFill="1" applyBorder="1" applyAlignment="1">
      <alignment vertical="center"/>
    </xf>
    <xf numFmtId="3" fontId="102" fillId="9" borderId="254" xfId="0" applyNumberFormat="1" applyFont="1" applyFill="1" applyBorder="1" applyAlignment="1">
      <alignment vertical="center"/>
    </xf>
    <xf numFmtId="0" fontId="105" fillId="9" borderId="0" xfId="0" applyFont="1" applyFill="1" applyAlignment="1">
      <alignment vertical="center"/>
    </xf>
    <xf numFmtId="49" fontId="105" fillId="9" borderId="247" xfId="0" applyNumberFormat="1" applyFont="1" applyFill="1" applyBorder="1" applyAlignment="1">
      <alignment horizontal="left" vertical="center"/>
    </xf>
    <xf numFmtId="49" fontId="105" fillId="9" borderId="247" xfId="0" applyNumberFormat="1" applyFont="1" applyFill="1" applyBorder="1" applyAlignment="1" applyProtection="1">
      <alignment vertical="center"/>
      <protection locked="0"/>
    </xf>
    <xf numFmtId="49" fontId="105" fillId="9" borderId="250" xfId="0" applyNumberFormat="1" applyFont="1" applyFill="1" applyBorder="1" applyAlignment="1" applyProtection="1">
      <alignment vertical="center"/>
      <protection locked="0"/>
    </xf>
    <xf numFmtId="3" fontId="102" fillId="9" borderId="251" xfId="0" applyNumberFormat="1" applyFont="1" applyFill="1" applyBorder="1" applyAlignment="1" applyProtection="1">
      <alignment vertical="center"/>
      <protection locked="0"/>
    </xf>
    <xf numFmtId="3" fontId="102" fillId="9" borderId="249" xfId="0" applyNumberFormat="1" applyFont="1" applyFill="1" applyBorder="1" applyAlignment="1">
      <alignment vertical="center"/>
    </xf>
    <xf numFmtId="0" fontId="105" fillId="9" borderId="0" xfId="0" applyFont="1" applyFill="1"/>
    <xf numFmtId="0" fontId="99" fillId="9" borderId="0" xfId="0" applyFont="1" applyFill="1"/>
    <xf numFmtId="3" fontId="99" fillId="9" borderId="0" xfId="9" applyNumberFormat="1" applyFont="1" applyFill="1"/>
    <xf numFmtId="3" fontId="106" fillId="0" borderId="36" xfId="7" applyNumberFormat="1" applyFont="1" applyBorder="1" applyAlignment="1">
      <alignment vertical="center"/>
    </xf>
    <xf numFmtId="3" fontId="6" fillId="5" borderId="57" xfId="9" applyNumberFormat="1" applyFont="1" applyFill="1" applyBorder="1" applyAlignment="1">
      <alignment horizontal="center" vertical="top"/>
    </xf>
    <xf numFmtId="3" fontId="14" fillId="4" borderId="55" xfId="9" applyNumberFormat="1" applyFont="1" applyFill="1" applyBorder="1" applyAlignment="1">
      <alignment horizontal="center" vertical="center" wrapText="1"/>
    </xf>
    <xf numFmtId="3" fontId="19" fillId="4" borderId="55" xfId="9" applyNumberFormat="1" applyFont="1" applyFill="1" applyBorder="1" applyAlignment="1">
      <alignment vertical="center" wrapText="1"/>
    </xf>
    <xf numFmtId="3" fontId="38" fillId="7" borderId="72" xfId="9" applyNumberFormat="1" applyFont="1" applyFill="1" applyBorder="1" applyAlignment="1">
      <alignment horizontal="center" vertical="top"/>
    </xf>
    <xf numFmtId="3" fontId="64" fillId="7" borderId="218" xfId="0" applyNumberFormat="1" applyFont="1" applyFill="1" applyBorder="1" applyAlignment="1">
      <alignment horizontal="right"/>
    </xf>
    <xf numFmtId="3" fontId="42" fillId="7" borderId="257" xfId="9" applyNumberFormat="1" applyFont="1" applyFill="1" applyBorder="1"/>
    <xf numFmtId="3" fontId="38" fillId="7" borderId="258" xfId="9" applyNumberFormat="1" applyFont="1" applyFill="1" applyBorder="1" applyAlignment="1">
      <alignment horizontal="center" vertical="top"/>
    </xf>
    <xf numFmtId="3" fontId="63" fillId="4" borderId="71" xfId="0" applyNumberFormat="1" applyFont="1" applyFill="1" applyBorder="1" applyAlignment="1">
      <alignment horizontal="right" wrapText="1"/>
    </xf>
    <xf numFmtId="0" fontId="49" fillId="0" borderId="67" xfId="0" applyFont="1" applyBorder="1" applyAlignment="1">
      <alignment horizontal="center" vertical="center" wrapText="1"/>
    </xf>
    <xf numFmtId="3" fontId="39" fillId="0" borderId="70" xfId="5" applyNumberFormat="1" applyFont="1" applyBorder="1"/>
    <xf numFmtId="0" fontId="49" fillId="0" borderId="184" xfId="0" applyFont="1" applyBorder="1" applyAlignment="1">
      <alignment horizontal="center" vertical="center" wrapText="1"/>
    </xf>
    <xf numFmtId="3" fontId="12" fillId="0" borderId="261" xfId="21" applyNumberFormat="1" applyFont="1" applyBorder="1" applyAlignment="1">
      <alignment horizontal="right" vertical="center" wrapText="1"/>
    </xf>
    <xf numFmtId="3" fontId="12" fillId="0" borderId="182" xfId="20" applyNumberFormat="1" applyFont="1" applyBorder="1" applyAlignment="1">
      <alignment horizontal="right"/>
    </xf>
    <xf numFmtId="3" fontId="12" fillId="0" borderId="262" xfId="21" applyNumberFormat="1" applyFont="1" applyBorder="1" applyAlignment="1">
      <alignment horizontal="right"/>
    </xf>
    <xf numFmtId="3" fontId="12" fillId="0" borderId="263" xfId="21" applyNumberFormat="1" applyFont="1" applyBorder="1" applyAlignment="1">
      <alignment horizontal="right"/>
    </xf>
    <xf numFmtId="3" fontId="12" fillId="0" borderId="264" xfId="21" applyNumberFormat="1" applyFont="1" applyBorder="1" applyAlignment="1">
      <alignment horizontal="right"/>
    </xf>
    <xf numFmtId="3" fontId="0" fillId="0" borderId="0" xfId="0" applyNumberFormat="1"/>
    <xf numFmtId="3" fontId="12" fillId="3" borderId="182" xfId="20" applyNumberFormat="1" applyFont="1" applyFill="1" applyBorder="1" applyAlignment="1">
      <alignment horizontal="right"/>
    </xf>
    <xf numFmtId="3" fontId="62" fillId="3" borderId="220" xfId="9" applyNumberFormat="1" applyFont="1" applyFill="1" applyBorder="1" applyAlignment="1">
      <alignment horizontal="center" vertical="center"/>
    </xf>
    <xf numFmtId="0" fontId="92" fillId="7" borderId="93" xfId="0" applyFont="1" applyFill="1" applyBorder="1" applyAlignment="1">
      <alignment horizontal="center"/>
    </xf>
    <xf numFmtId="0" fontId="92" fillId="7" borderId="57" xfId="0" applyFont="1" applyFill="1" applyBorder="1" applyAlignment="1">
      <alignment horizontal="center"/>
    </xf>
    <xf numFmtId="3" fontId="93" fillId="7" borderId="57" xfId="9" applyNumberFormat="1" applyFont="1" applyFill="1" applyBorder="1" applyAlignment="1">
      <alignment horizontal="right" vertical="center" wrapText="1"/>
    </xf>
    <xf numFmtId="3" fontId="93" fillId="7" borderId="57" xfId="5" applyNumberFormat="1" applyFont="1" applyFill="1" applyBorder="1" applyAlignment="1">
      <alignment horizontal="right" vertical="center" wrapText="1"/>
    </xf>
    <xf numFmtId="3" fontId="93" fillId="7" borderId="57" xfId="9" applyNumberFormat="1" applyFont="1" applyFill="1" applyBorder="1" applyAlignment="1">
      <alignment horizontal="right" vertical="center" wrapText="1" shrinkToFit="1"/>
    </xf>
    <xf numFmtId="3" fontId="93" fillId="7" borderId="70" xfId="5" applyNumberFormat="1" applyFont="1" applyFill="1" applyBorder="1" applyAlignment="1">
      <alignment horizontal="right" vertical="center" wrapText="1"/>
    </xf>
    <xf numFmtId="3" fontId="94" fillId="7" borderId="71" xfId="0" applyNumberFormat="1" applyFont="1" applyFill="1" applyBorder="1" applyAlignment="1">
      <alignment horizontal="right" vertical="center" wrapText="1"/>
    </xf>
    <xf numFmtId="3" fontId="93" fillId="7" borderId="134" xfId="5" applyNumberFormat="1" applyFont="1" applyFill="1" applyBorder="1" applyAlignment="1">
      <alignment horizontal="right" vertical="center" wrapText="1"/>
    </xf>
    <xf numFmtId="3" fontId="94" fillId="7" borderId="182" xfId="0" applyNumberFormat="1" applyFont="1" applyFill="1" applyBorder="1" applyAlignment="1">
      <alignment horizontal="right" wrapText="1"/>
    </xf>
    <xf numFmtId="3" fontId="66" fillId="7" borderId="0" xfId="0" applyNumberFormat="1" applyFont="1" applyFill="1"/>
    <xf numFmtId="3" fontId="65" fillId="7" borderId="0" xfId="0" applyNumberFormat="1" applyFont="1" applyFill="1"/>
    <xf numFmtId="0" fontId="66" fillId="7" borderId="0" xfId="0" applyFont="1" applyFill="1"/>
    <xf numFmtId="3" fontId="63" fillId="8" borderId="57" xfId="9" applyNumberFormat="1" applyFont="1" applyFill="1" applyBorder="1" applyAlignment="1">
      <alignment horizontal="center" vertical="top"/>
    </xf>
    <xf numFmtId="3" fontId="64" fillId="7" borderId="258" xfId="0" applyNumberFormat="1" applyFont="1" applyFill="1" applyBorder="1" applyAlignment="1">
      <alignment horizontal="right"/>
    </xf>
    <xf numFmtId="3" fontId="64" fillId="7" borderId="259" xfId="0" applyNumberFormat="1" applyFont="1" applyFill="1" applyBorder="1" applyAlignment="1">
      <alignment horizontal="right"/>
    </xf>
    <xf numFmtId="3" fontId="64" fillId="7" borderId="260" xfId="0" applyNumberFormat="1" applyFont="1" applyFill="1" applyBorder="1" applyAlignment="1">
      <alignment horizontal="right"/>
    </xf>
    <xf numFmtId="3" fontId="63" fillId="5" borderId="55" xfId="9" applyNumberFormat="1" applyFont="1" applyFill="1" applyBorder="1" applyAlignment="1">
      <alignment vertical="center" wrapText="1"/>
    </xf>
    <xf numFmtId="3" fontId="36" fillId="5" borderId="55" xfId="9" applyNumberFormat="1" applyFont="1" applyFill="1" applyBorder="1" applyAlignment="1">
      <alignment horizontal="center" vertical="center" wrapText="1"/>
    </xf>
    <xf numFmtId="3" fontId="59" fillId="5" borderId="55" xfId="9" applyNumberFormat="1" applyFont="1" applyFill="1" applyBorder="1" applyAlignment="1">
      <alignment wrapText="1"/>
    </xf>
    <xf numFmtId="3" fontId="34" fillId="7" borderId="136" xfId="9" applyNumberFormat="1" applyFont="1" applyFill="1" applyBorder="1" applyAlignment="1">
      <alignment horizontal="center"/>
    </xf>
    <xf numFmtId="3" fontId="34" fillId="7" borderId="137" xfId="9" applyNumberFormat="1" applyFont="1" applyFill="1" applyBorder="1" applyAlignment="1">
      <alignment horizontal="center"/>
    </xf>
    <xf numFmtId="3" fontId="72" fillId="7" borderId="0" xfId="0" applyNumberFormat="1" applyFont="1" applyFill="1"/>
    <xf numFmtId="0" fontId="73" fillId="7" borderId="0" xfId="0" applyFont="1" applyFill="1"/>
    <xf numFmtId="3" fontId="34" fillId="7" borderId="51" xfId="9" applyNumberFormat="1" applyFont="1" applyFill="1" applyBorder="1" applyAlignment="1">
      <alignment horizontal="center"/>
    </xf>
    <xf numFmtId="3" fontId="34" fillId="7" borderId="52" xfId="9" applyNumberFormat="1" applyFont="1" applyFill="1" applyBorder="1" applyAlignment="1">
      <alignment horizontal="center"/>
    </xf>
    <xf numFmtId="3" fontId="37" fillId="7" borderId="52" xfId="9" applyNumberFormat="1" applyFont="1" applyFill="1" applyBorder="1" applyAlignment="1">
      <alignment horizontal="center" wrapText="1"/>
    </xf>
    <xf numFmtId="3" fontId="34" fillId="7" borderId="52" xfId="9" applyNumberFormat="1" applyFont="1" applyFill="1" applyBorder="1" applyAlignment="1">
      <alignment horizontal="right"/>
    </xf>
    <xf numFmtId="3" fontId="37" fillId="7" borderId="52" xfId="9" applyNumberFormat="1" applyFont="1" applyFill="1" applyBorder="1" applyAlignment="1">
      <alignment horizontal="right"/>
    </xf>
    <xf numFmtId="3" fontId="37" fillId="7" borderId="72" xfId="9" applyNumberFormat="1" applyFont="1" applyFill="1" applyBorder="1" applyAlignment="1">
      <alignment horizontal="right"/>
    </xf>
    <xf numFmtId="3" fontId="37" fillId="7" borderId="158" xfId="9" applyNumberFormat="1" applyFont="1" applyFill="1" applyBorder="1" applyAlignment="1">
      <alignment horizontal="right"/>
    </xf>
    <xf numFmtId="3" fontId="37" fillId="7" borderId="159" xfId="9" applyNumberFormat="1" applyFont="1" applyFill="1" applyBorder="1" applyAlignment="1">
      <alignment horizontal="right"/>
    </xf>
    <xf numFmtId="3" fontId="37" fillId="7" borderId="160" xfId="9" applyNumberFormat="1" applyFont="1" applyFill="1" applyBorder="1" applyAlignment="1">
      <alignment horizontal="right"/>
    </xf>
    <xf numFmtId="3" fontId="63" fillId="3" borderId="73" xfId="0" applyNumberFormat="1" applyFont="1" applyFill="1" applyBorder="1" applyAlignment="1">
      <alignment horizontal="right" vertical="center" wrapText="1"/>
    </xf>
    <xf numFmtId="3" fontId="63" fillId="4" borderId="73" xfId="0" applyNumberFormat="1" applyFont="1" applyFill="1" applyBorder="1" applyAlignment="1">
      <alignment horizontal="right" wrapText="1"/>
    </xf>
    <xf numFmtId="3" fontId="60" fillId="4" borderId="60" xfId="9" applyNumberFormat="1" applyFont="1" applyFill="1" applyBorder="1"/>
    <xf numFmtId="3" fontId="55" fillId="3" borderId="60" xfId="9" applyNumberFormat="1" applyFont="1" applyFill="1" applyBorder="1" applyAlignment="1">
      <alignment horizontal="center" vertical="center"/>
    </xf>
    <xf numFmtId="0" fontId="18" fillId="2" borderId="199" xfId="0" applyFont="1" applyFill="1" applyBorder="1" applyAlignment="1">
      <alignment horizontal="left" vertical="center" wrapText="1" indent="1"/>
    </xf>
    <xf numFmtId="0" fontId="18" fillId="2" borderId="200" xfId="0" applyFont="1" applyFill="1" applyBorder="1" applyAlignment="1">
      <alignment horizontal="left" vertical="center" wrapText="1" indent="1"/>
    </xf>
    <xf numFmtId="3" fontId="18" fillId="2" borderId="201" xfId="0" applyNumberFormat="1" applyFont="1" applyFill="1" applyBorder="1" applyAlignment="1">
      <alignment horizontal="center" vertical="center" wrapText="1"/>
    </xf>
    <xf numFmtId="3" fontId="18" fillId="2" borderId="185" xfId="0" applyNumberFormat="1" applyFont="1" applyFill="1" applyBorder="1" applyAlignment="1">
      <alignment horizontal="center" vertical="center" wrapText="1"/>
    </xf>
    <xf numFmtId="0" fontId="74" fillId="2" borderId="0" xfId="0" applyFont="1" applyFill="1"/>
    <xf numFmtId="0" fontId="21" fillId="3" borderId="65" xfId="21" applyFont="1" applyFill="1" applyBorder="1" applyAlignment="1">
      <alignment horizontal="center"/>
    </xf>
    <xf numFmtId="0" fontId="21" fillId="3" borderId="57" xfId="21" applyFont="1" applyFill="1" applyBorder="1" applyAlignment="1">
      <alignment horizontal="center" vertical="top"/>
    </xf>
    <xf numFmtId="0" fontId="21" fillId="3" borderId="57" xfId="20" applyFont="1" applyFill="1" applyBorder="1" applyAlignment="1">
      <alignment horizontal="left" wrapText="1"/>
    </xf>
    <xf numFmtId="0" fontId="21" fillId="3" borderId="57" xfId="20" applyFont="1" applyFill="1" applyBorder="1" applyAlignment="1">
      <alignment horizontal="center" vertical="center" wrapText="1"/>
    </xf>
    <xf numFmtId="3" fontId="21" fillId="3" borderId="57" xfId="13" applyNumberFormat="1" applyFont="1" applyFill="1" applyBorder="1" applyAlignment="1">
      <alignment horizontal="right"/>
    </xf>
    <xf numFmtId="3" fontId="21" fillId="3" borderId="57" xfId="10" applyNumberFormat="1" applyFont="1" applyFill="1" applyBorder="1" applyAlignment="1">
      <alignment horizontal="right"/>
    </xf>
    <xf numFmtId="3" fontId="12" fillId="3" borderId="57" xfId="13" applyNumberFormat="1" applyFont="1" applyFill="1" applyBorder="1" applyAlignment="1">
      <alignment horizontal="right"/>
    </xf>
    <xf numFmtId="0" fontId="21" fillId="3" borderId="0" xfId="21" applyFont="1" applyFill="1"/>
    <xf numFmtId="3" fontId="64" fillId="3" borderId="57" xfId="9" applyNumberFormat="1" applyFont="1" applyFill="1" applyBorder="1" applyAlignment="1">
      <alignment horizontal="right" vertical="center" wrapText="1"/>
    </xf>
    <xf numFmtId="3" fontId="64" fillId="3" borderId="57" xfId="5" applyNumberFormat="1" applyFont="1" applyFill="1" applyBorder="1" applyAlignment="1">
      <alignment horizontal="right" vertical="center" wrapText="1"/>
    </xf>
    <xf numFmtId="3" fontId="64" fillId="3" borderId="57" xfId="9" applyNumberFormat="1" applyFont="1" applyFill="1" applyBorder="1" applyAlignment="1">
      <alignment horizontal="right" vertical="center" wrapText="1" shrinkToFit="1"/>
    </xf>
    <xf numFmtId="3" fontId="64" fillId="3" borderId="70" xfId="5" applyNumberFormat="1" applyFont="1" applyFill="1" applyBorder="1" applyAlignment="1">
      <alignment horizontal="right" vertical="center" wrapText="1"/>
    </xf>
    <xf numFmtId="3" fontId="64" fillId="3" borderId="134" xfId="5" applyNumberFormat="1" applyFont="1" applyFill="1" applyBorder="1" applyAlignment="1">
      <alignment horizontal="right" vertical="center" wrapText="1"/>
    </xf>
    <xf numFmtId="3" fontId="64" fillId="7" borderId="84" xfId="0" applyNumberFormat="1" applyFont="1" applyFill="1" applyBorder="1" applyAlignment="1">
      <alignment horizontal="right"/>
    </xf>
    <xf numFmtId="3" fontId="64" fillId="7" borderId="107" xfId="0" applyNumberFormat="1" applyFont="1" applyFill="1" applyBorder="1" applyAlignment="1">
      <alignment horizontal="right"/>
    </xf>
    <xf numFmtId="3" fontId="64" fillId="7" borderId="105" xfId="0" applyNumberFormat="1" applyFont="1" applyFill="1" applyBorder="1" applyAlignment="1">
      <alignment horizontal="right"/>
    </xf>
    <xf numFmtId="3" fontId="61" fillId="5" borderId="52" xfId="18" applyNumberFormat="1" applyFont="1" applyFill="1" applyBorder="1" applyAlignment="1">
      <alignment horizontal="center" wrapText="1"/>
    </xf>
    <xf numFmtId="3" fontId="61" fillId="3" borderId="52" xfId="9" applyNumberFormat="1" applyFont="1" applyFill="1" applyBorder="1" applyAlignment="1">
      <alignment horizontal="right"/>
    </xf>
    <xf numFmtId="3" fontId="62" fillId="3" borderId="85" xfId="9" applyNumberFormat="1" applyFont="1" applyFill="1" applyBorder="1" applyAlignment="1">
      <alignment horizontal="center" vertical="center"/>
    </xf>
    <xf numFmtId="3" fontId="60" fillId="3" borderId="85" xfId="9" applyNumberFormat="1" applyFont="1" applyFill="1" applyBorder="1" applyAlignment="1">
      <alignment vertical="center" wrapText="1"/>
    </xf>
    <xf numFmtId="3" fontId="60" fillId="3" borderId="85" xfId="9" applyNumberFormat="1" applyFont="1" applyFill="1" applyBorder="1" applyAlignment="1">
      <alignment horizontal="center" vertical="center" wrapText="1"/>
    </xf>
    <xf numFmtId="3" fontId="60" fillId="3" borderId="83" xfId="9" applyNumberFormat="1" applyFont="1" applyFill="1" applyBorder="1" applyAlignment="1">
      <alignment vertical="center" wrapText="1"/>
    </xf>
    <xf numFmtId="3" fontId="61" fillId="3" borderId="44" xfId="9" applyNumberFormat="1" applyFont="1" applyFill="1" applyBorder="1" applyAlignment="1">
      <alignment horizontal="center" wrapText="1"/>
    </xf>
    <xf numFmtId="3" fontId="60" fillId="3" borderId="162" xfId="9" applyNumberFormat="1" applyFont="1" applyFill="1" applyBorder="1" applyAlignment="1">
      <alignment horizontal="right" vertical="center"/>
    </xf>
    <xf numFmtId="3" fontId="34" fillId="3" borderId="55" xfId="9" applyNumberFormat="1" applyFont="1" applyFill="1" applyBorder="1" applyAlignment="1">
      <alignment horizontal="center"/>
    </xf>
    <xf numFmtId="3" fontId="37" fillId="3" borderId="55" xfId="9" applyNumberFormat="1" applyFont="1" applyFill="1" applyBorder="1" applyAlignment="1">
      <alignment vertical="center" wrapText="1"/>
    </xf>
    <xf numFmtId="3" fontId="71" fillId="7" borderId="137" xfId="9" applyNumberFormat="1" applyFont="1" applyFill="1" applyBorder="1" applyAlignment="1">
      <alignment horizontal="center" wrapText="1"/>
    </xf>
    <xf numFmtId="3" fontId="34" fillId="7" borderId="137" xfId="9" applyNumberFormat="1" applyFont="1" applyFill="1" applyBorder="1" applyAlignment="1">
      <alignment horizontal="right"/>
    </xf>
    <xf numFmtId="3" fontId="34" fillId="7" borderId="171" xfId="9" applyNumberFormat="1" applyFont="1" applyFill="1" applyBorder="1" applyAlignment="1">
      <alignment horizontal="right"/>
    </xf>
    <xf numFmtId="3" fontId="34" fillId="7" borderId="202" xfId="9" applyNumberFormat="1" applyFont="1" applyFill="1" applyBorder="1" applyAlignment="1">
      <alignment horizontal="right"/>
    </xf>
    <xf numFmtId="3" fontId="34" fillId="7" borderId="172" xfId="9" applyNumberFormat="1" applyFont="1" applyFill="1" applyBorder="1" applyAlignment="1">
      <alignment horizontal="right"/>
    </xf>
    <xf numFmtId="3" fontId="34" fillId="7" borderId="203" xfId="9" applyNumberFormat="1" applyFont="1" applyFill="1" applyBorder="1" applyAlignment="1">
      <alignment horizontal="right"/>
    </xf>
    <xf numFmtId="3" fontId="37" fillId="7" borderId="137" xfId="9" applyNumberFormat="1" applyFont="1" applyFill="1" applyBorder="1" applyAlignment="1">
      <alignment horizontal="center" wrapText="1"/>
    </xf>
    <xf numFmtId="3" fontId="37" fillId="7" borderId="137" xfId="9" applyNumberFormat="1" applyFont="1" applyFill="1" applyBorder="1" applyAlignment="1">
      <alignment horizontal="right"/>
    </xf>
    <xf numFmtId="3" fontId="37" fillId="7" borderId="171" xfId="9" applyNumberFormat="1" applyFont="1" applyFill="1" applyBorder="1" applyAlignment="1">
      <alignment horizontal="right"/>
    </xf>
    <xf numFmtId="3" fontId="37" fillId="7" borderId="202" xfId="9" applyNumberFormat="1" applyFont="1" applyFill="1" applyBorder="1" applyAlignment="1">
      <alignment horizontal="right"/>
    </xf>
    <xf numFmtId="3" fontId="37" fillId="7" borderId="172" xfId="9" applyNumberFormat="1" applyFont="1" applyFill="1" applyBorder="1" applyAlignment="1">
      <alignment horizontal="right"/>
    </xf>
    <xf numFmtId="3" fontId="37" fillId="7" borderId="203" xfId="9" applyNumberFormat="1" applyFont="1" applyFill="1" applyBorder="1" applyAlignment="1">
      <alignment horizontal="right"/>
    </xf>
    <xf numFmtId="3" fontId="34" fillId="7" borderId="164" xfId="9" applyNumberFormat="1" applyFont="1" applyFill="1" applyBorder="1" applyAlignment="1">
      <alignment horizontal="center" vertical="center"/>
    </xf>
    <xf numFmtId="3" fontId="37" fillId="7" borderId="55" xfId="9" applyNumberFormat="1" applyFont="1" applyFill="1" applyBorder="1" applyAlignment="1">
      <alignment vertical="center" wrapText="1"/>
    </xf>
    <xf numFmtId="3" fontId="37" fillId="4" borderId="55" xfId="9" applyNumberFormat="1" applyFont="1" applyFill="1" applyBorder="1" applyAlignment="1">
      <alignment horizontal="center" vertical="center" wrapText="1"/>
    </xf>
    <xf numFmtId="3" fontId="34" fillId="7" borderId="55" xfId="9" applyNumberFormat="1" applyFont="1" applyFill="1" applyBorder="1" applyAlignment="1">
      <alignment vertical="center" wrapText="1"/>
    </xf>
    <xf numFmtId="3" fontId="37" fillId="7" borderId="43" xfId="9" applyNumberFormat="1" applyFont="1" applyFill="1" applyBorder="1" applyAlignment="1">
      <alignment horizontal="center" wrapText="1"/>
    </xf>
    <xf numFmtId="3" fontId="37" fillId="7" borderId="55" xfId="9" applyNumberFormat="1" applyFont="1" applyFill="1" applyBorder="1" applyAlignment="1">
      <alignment horizontal="right" vertical="center"/>
    </xf>
    <xf numFmtId="3" fontId="37" fillId="7" borderId="43" xfId="9" applyNumberFormat="1" applyFont="1" applyFill="1" applyBorder="1" applyAlignment="1">
      <alignment horizontal="right" vertical="center"/>
    </xf>
    <xf numFmtId="3" fontId="37" fillId="7" borderId="54" xfId="9" applyNumberFormat="1" applyFont="1" applyFill="1" applyBorder="1" applyAlignment="1">
      <alignment horizontal="right" vertical="center"/>
    </xf>
    <xf numFmtId="3" fontId="37" fillId="7" borderId="113" xfId="9" applyNumberFormat="1" applyFont="1" applyFill="1" applyBorder="1" applyAlignment="1">
      <alignment horizontal="right" vertical="center"/>
    </xf>
    <xf numFmtId="3" fontId="37" fillId="7" borderId="163" xfId="9" applyNumberFormat="1" applyFont="1" applyFill="1" applyBorder="1" applyAlignment="1">
      <alignment horizontal="right" vertical="center"/>
    </xf>
    <xf numFmtId="3" fontId="61" fillId="3" borderId="72" xfId="9" applyNumberFormat="1" applyFont="1" applyFill="1" applyBorder="1" applyAlignment="1">
      <alignment horizontal="right"/>
    </xf>
    <xf numFmtId="3" fontId="6" fillId="3" borderId="43" xfId="9" applyNumberFormat="1" applyFont="1" applyFill="1" applyBorder="1" applyAlignment="1">
      <alignment horizontal="right" vertical="center"/>
    </xf>
    <xf numFmtId="3" fontId="60" fillId="3" borderId="43" xfId="9" applyNumberFormat="1" applyFont="1" applyFill="1" applyBorder="1" applyAlignment="1">
      <alignment horizontal="right" vertical="center"/>
    </xf>
    <xf numFmtId="3" fontId="6" fillId="3" borderId="54" xfId="9" applyNumberFormat="1" applyFont="1" applyFill="1" applyBorder="1" applyAlignment="1">
      <alignment horizontal="right" vertical="center"/>
    </xf>
    <xf numFmtId="3" fontId="60" fillId="3" borderId="54" xfId="9" applyNumberFormat="1" applyFont="1" applyFill="1" applyBorder="1" applyAlignment="1">
      <alignment horizontal="right" vertical="center"/>
    </xf>
    <xf numFmtId="3" fontId="6" fillId="3" borderId="268" xfId="9" applyNumberFormat="1" applyFont="1" applyFill="1" applyBorder="1" applyAlignment="1">
      <alignment horizontal="right" vertical="center"/>
    </xf>
    <xf numFmtId="3" fontId="60" fillId="3" borderId="268" xfId="9" applyNumberFormat="1" applyFont="1" applyFill="1" applyBorder="1" applyAlignment="1">
      <alignment horizontal="right" vertical="center"/>
    </xf>
    <xf numFmtId="3" fontId="34" fillId="3" borderId="57" xfId="9" applyNumberFormat="1" applyFont="1" applyFill="1" applyBorder="1" applyAlignment="1">
      <alignment horizontal="center" vertical="center" wrapText="1"/>
    </xf>
    <xf numFmtId="3" fontId="34" fillId="3" borderId="83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center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57" xfId="9" applyNumberFormat="1" applyFont="1" applyFill="1" applyBorder="1" applyAlignment="1">
      <alignment horizontal="center"/>
    </xf>
    <xf numFmtId="3" fontId="60" fillId="3" borderId="57" xfId="9" applyNumberFormat="1" applyFont="1" applyFill="1" applyBorder="1" applyAlignment="1">
      <alignment horizontal="center" wrapText="1"/>
    </xf>
    <xf numFmtId="3" fontId="61" fillId="4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center"/>
    </xf>
    <xf numFmtId="3" fontId="107" fillId="3" borderId="57" xfId="9" applyNumberFormat="1" applyFont="1" applyFill="1" applyBorder="1" applyAlignment="1">
      <alignment horizontal="center" vertical="center" wrapText="1"/>
    </xf>
    <xf numFmtId="3" fontId="34" fillId="8" borderId="57" xfId="9" applyNumberFormat="1" applyFont="1" applyFill="1" applyBorder="1" applyAlignment="1">
      <alignment horizontal="center"/>
    </xf>
    <xf numFmtId="3" fontId="63" fillId="8" borderId="94" xfId="9" applyNumberFormat="1" applyFont="1" applyFill="1" applyBorder="1"/>
    <xf numFmtId="3" fontId="63" fillId="8" borderId="52" xfId="9" applyNumberFormat="1" applyFont="1" applyFill="1" applyBorder="1" applyAlignment="1">
      <alignment horizontal="center" vertical="top"/>
    </xf>
    <xf numFmtId="3" fontId="58" fillId="7" borderId="0" xfId="0" applyNumberFormat="1" applyFont="1" applyFill="1"/>
    <xf numFmtId="0" fontId="58" fillId="7" borderId="0" xfId="0" applyFont="1" applyFill="1"/>
    <xf numFmtId="3" fontId="34" fillId="7" borderId="56" xfId="9" applyNumberFormat="1" applyFont="1" applyFill="1" applyBorder="1" applyAlignment="1">
      <alignment horizontal="center"/>
    </xf>
    <xf numFmtId="3" fontId="37" fillId="7" borderId="57" xfId="9" applyNumberFormat="1" applyFont="1" applyFill="1" applyBorder="1" applyAlignment="1">
      <alignment horizontal="center" wrapText="1"/>
    </xf>
    <xf numFmtId="3" fontId="37" fillId="7" borderId="133" xfId="9" applyNumberFormat="1" applyFont="1" applyFill="1" applyBorder="1" applyAlignment="1">
      <alignment horizontal="right"/>
    </xf>
    <xf numFmtId="3" fontId="37" fillId="7" borderId="135" xfId="9" applyNumberFormat="1" applyFont="1" applyFill="1" applyBorder="1" applyAlignment="1">
      <alignment horizontal="right"/>
    </xf>
    <xf numFmtId="3" fontId="73" fillId="7" borderId="0" xfId="0" applyNumberFormat="1" applyFont="1" applyFill="1"/>
    <xf numFmtId="3" fontId="63" fillId="7" borderId="65" xfId="9" applyNumberFormat="1" applyFont="1" applyFill="1" applyBorder="1"/>
    <xf numFmtId="3" fontId="37" fillId="7" borderId="57" xfId="9" applyNumberFormat="1" applyFont="1" applyFill="1" applyBorder="1" applyAlignment="1">
      <alignment horizontal="center" vertical="top"/>
    </xf>
    <xf numFmtId="3" fontId="42" fillId="4" borderId="238" xfId="0" applyNumberFormat="1" applyFont="1" applyFill="1" applyBorder="1" applyAlignment="1">
      <alignment horizontal="right"/>
    </xf>
    <xf numFmtId="3" fontId="42" fillId="4" borderId="71" xfId="0" applyNumberFormat="1" applyFont="1" applyFill="1" applyBorder="1" applyAlignment="1">
      <alignment horizontal="right" wrapText="1"/>
    </xf>
    <xf numFmtId="3" fontId="63" fillId="7" borderId="94" xfId="9" applyNumberFormat="1" applyFont="1" applyFill="1" applyBorder="1"/>
    <xf numFmtId="3" fontId="37" fillId="7" borderId="52" xfId="9" applyNumberFormat="1" applyFont="1" applyFill="1" applyBorder="1" applyAlignment="1">
      <alignment horizontal="center" vertical="top"/>
    </xf>
    <xf numFmtId="3" fontId="63" fillId="7" borderId="57" xfId="9" applyNumberFormat="1" applyFont="1" applyFill="1" applyBorder="1"/>
    <xf numFmtId="49" fontId="16" fillId="2" borderId="5" xfId="19" applyNumberFormat="1" applyFont="1" applyFill="1" applyBorder="1" applyAlignment="1">
      <alignment horizontal="left" vertical="center" wrapText="1" indent="1"/>
    </xf>
    <xf numFmtId="0" fontId="16" fillId="2" borderId="6" xfId="0" applyFont="1" applyFill="1" applyBorder="1" applyAlignment="1">
      <alignment horizontal="left" wrapText="1" indent="1"/>
    </xf>
    <xf numFmtId="3" fontId="18" fillId="8" borderId="7" xfId="19" applyNumberFormat="1" applyFont="1" applyFill="1" applyBorder="1" applyAlignment="1" applyProtection="1">
      <alignment horizontal="right" vertical="center" wrapText="1"/>
      <protection locked="0"/>
    </xf>
    <xf numFmtId="3" fontId="18" fillId="2" borderId="4" xfId="19" applyNumberFormat="1" applyFont="1" applyFill="1" applyBorder="1" applyAlignment="1">
      <alignment horizontal="center" vertical="center" wrapText="1"/>
    </xf>
    <xf numFmtId="3" fontId="60" fillId="3" borderId="57" xfId="9" applyNumberFormat="1" applyFont="1" applyFill="1" applyBorder="1" applyAlignment="1">
      <alignment horizontal="center"/>
    </xf>
    <xf numFmtId="3" fontId="7" fillId="3" borderId="52" xfId="5" applyNumberFormat="1" applyFont="1" applyFill="1" applyBorder="1" applyAlignment="1">
      <alignment horizontal="center" vertical="center" wrapText="1"/>
    </xf>
    <xf numFmtId="3" fontId="21" fillId="3" borderId="83" xfId="9" applyNumberFormat="1" applyFont="1" applyFill="1" applyBorder="1" applyAlignment="1">
      <alignment horizontal="center"/>
    </xf>
    <xf numFmtId="3" fontId="10" fillId="4" borderId="57" xfId="9" applyNumberFormat="1" applyFont="1" applyFill="1" applyBorder="1" applyAlignment="1">
      <alignment horizontal="center" vertical="center" wrapText="1"/>
    </xf>
    <xf numFmtId="0" fontId="23" fillId="0" borderId="0" xfId="20" applyFont="1" applyAlignment="1">
      <alignment horizontal="left" vertical="center"/>
    </xf>
    <xf numFmtId="0" fontId="15" fillId="0" borderId="0" xfId="20" applyFont="1" applyAlignment="1">
      <alignment horizontal="center" vertical="center"/>
    </xf>
    <xf numFmtId="0" fontId="16" fillId="0" borderId="0" xfId="20" applyFont="1" applyAlignment="1">
      <alignment horizontal="center" vertical="center"/>
    </xf>
    <xf numFmtId="0" fontId="21" fillId="0" borderId="60" xfId="14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3" fontId="15" fillId="8" borderId="4" xfId="19" applyNumberFormat="1" applyFont="1" applyFill="1" applyBorder="1" applyAlignment="1">
      <alignment horizontal="center" vertical="center" wrapText="1"/>
    </xf>
    <xf numFmtId="3" fontId="15" fillId="8" borderId="4" xfId="19" applyNumberFormat="1" applyFont="1" applyFill="1" applyBorder="1" applyAlignment="1">
      <alignment horizontal="right" vertical="center" wrapText="1"/>
    </xf>
    <xf numFmtId="3" fontId="61" fillId="3" borderId="57" xfId="18" applyNumberFormat="1" applyFont="1" applyFill="1" applyBorder="1" applyAlignment="1">
      <alignment horizontal="center" wrapText="1"/>
    </xf>
    <xf numFmtId="3" fontId="60" fillId="3" borderId="180" xfId="9" applyNumberFormat="1" applyFont="1" applyFill="1" applyBorder="1" applyAlignment="1">
      <alignment horizontal="right"/>
    </xf>
    <xf numFmtId="3" fontId="60" fillId="3" borderId="179" xfId="9" applyNumberFormat="1" applyFont="1" applyFill="1" applyBorder="1" applyAlignment="1">
      <alignment horizontal="right"/>
    </xf>
    <xf numFmtId="3" fontId="63" fillId="7" borderId="52" xfId="9" applyNumberFormat="1" applyFont="1" applyFill="1" applyBorder="1"/>
    <xf numFmtId="3" fontId="38" fillId="4" borderId="106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horizontal="center" vertical="center"/>
    </xf>
    <xf numFmtId="3" fontId="42" fillId="4" borderId="55" xfId="9" applyNumberFormat="1" applyFont="1" applyFill="1" applyBorder="1" applyAlignment="1">
      <alignment vertical="center" wrapText="1"/>
    </xf>
    <xf numFmtId="3" fontId="42" fillId="4" borderId="55" xfId="0" applyNumberFormat="1" applyFont="1" applyFill="1" applyBorder="1" applyAlignment="1">
      <alignment horizontal="right"/>
    </xf>
    <xf numFmtId="3" fontId="40" fillId="8" borderId="106" xfId="9" applyNumberFormat="1" applyFont="1" applyFill="1" applyBorder="1"/>
    <xf numFmtId="3" fontId="10" fillId="8" borderId="55" xfId="9" applyNumberFormat="1" applyFont="1" applyFill="1" applyBorder="1" applyAlignment="1">
      <alignment horizontal="center" vertical="top"/>
    </xf>
    <xf numFmtId="3" fontId="63" fillId="5" borderId="106" xfId="9" applyNumberFormat="1" applyFont="1" applyFill="1" applyBorder="1"/>
    <xf numFmtId="3" fontId="37" fillId="5" borderId="55" xfId="9" applyNumberFormat="1" applyFont="1" applyFill="1" applyBorder="1" applyAlignment="1">
      <alignment horizontal="center" vertical="top"/>
    </xf>
    <xf numFmtId="3" fontId="42" fillId="4" borderId="113" xfId="0" applyNumberFormat="1" applyFont="1" applyFill="1" applyBorder="1" applyAlignment="1">
      <alignment horizontal="right"/>
    </xf>
    <xf numFmtId="3" fontId="42" fillId="4" borderId="162" xfId="0" applyNumberFormat="1" applyFont="1" applyFill="1" applyBorder="1" applyAlignment="1">
      <alignment horizontal="right"/>
    </xf>
    <xf numFmtId="3" fontId="21" fillId="3" borderId="55" xfId="9" applyNumberFormat="1" applyFont="1" applyFill="1" applyBorder="1" applyAlignment="1">
      <alignment horizontal="center" vertical="center" wrapText="1"/>
    </xf>
    <xf numFmtId="3" fontId="39" fillId="3" borderId="57" xfId="9" applyNumberFormat="1" applyFont="1" applyFill="1" applyBorder="1" applyAlignment="1">
      <alignment horizontal="center" vertical="center" wrapText="1"/>
    </xf>
    <xf numFmtId="3" fontId="107" fillId="3" borderId="52" xfId="9" applyNumberFormat="1" applyFont="1" applyFill="1" applyBorder="1" applyAlignment="1">
      <alignment horizontal="center" vertical="center" wrapText="1"/>
    </xf>
    <xf numFmtId="3" fontId="107" fillId="3" borderId="269" xfId="9" applyNumberFormat="1" applyFont="1" applyFill="1" applyBorder="1" applyAlignment="1">
      <alignment horizontal="center" vertical="center" wrapText="1"/>
    </xf>
    <xf numFmtId="3" fontId="10" fillId="3" borderId="57" xfId="9" applyNumberFormat="1" applyFont="1" applyFill="1" applyBorder="1" applyAlignment="1">
      <alignment horizontal="center" vertical="center" wrapText="1"/>
    </xf>
    <xf numFmtId="3" fontId="34" fillId="7" borderId="57" xfId="9" applyNumberFormat="1" applyFont="1" applyFill="1" applyBorder="1" applyAlignment="1">
      <alignment horizontal="center" vertical="center" wrapText="1"/>
    </xf>
    <xf numFmtId="3" fontId="39" fillId="4" borderId="57" xfId="9" applyNumberFormat="1" applyFont="1" applyFill="1" applyBorder="1" applyAlignment="1">
      <alignment horizontal="center" vertical="center" wrapText="1"/>
    </xf>
    <xf numFmtId="3" fontId="39" fillId="3" borderId="55" xfId="9" applyNumberFormat="1" applyFont="1" applyFill="1" applyBorder="1" applyAlignment="1">
      <alignment horizontal="center" vertical="center" wrapText="1"/>
    </xf>
    <xf numFmtId="3" fontId="107" fillId="3" borderId="55" xfId="9" applyNumberFormat="1" applyFont="1" applyFill="1" applyBorder="1" applyAlignment="1">
      <alignment horizontal="center" vertical="center" wrapText="1"/>
    </xf>
    <xf numFmtId="3" fontId="10" fillId="3" borderId="270" xfId="5" applyNumberFormat="1" applyFont="1" applyFill="1" applyBorder="1" applyAlignment="1">
      <alignment horizontal="left"/>
    </xf>
    <xf numFmtId="3" fontId="39" fillId="3" borderId="50" xfId="9" applyNumberFormat="1" applyFont="1" applyFill="1" applyBorder="1" applyAlignment="1">
      <alignment horizontal="center" vertical="center" wrapText="1"/>
    </xf>
    <xf numFmtId="3" fontId="21" fillId="3" borderId="57" xfId="9" applyNumberFormat="1" applyFont="1" applyFill="1" applyBorder="1" applyAlignment="1">
      <alignment horizontal="center" vertical="center" wrapText="1"/>
    </xf>
    <xf numFmtId="3" fontId="10" fillId="3" borderId="57" xfId="5" applyNumberFormat="1" applyFont="1" applyFill="1" applyBorder="1" applyAlignment="1">
      <alignment horizontal="left"/>
    </xf>
    <xf numFmtId="3" fontId="10" fillId="3" borderId="57" xfId="18" applyNumberFormat="1" applyFont="1" applyFill="1" applyBorder="1" applyAlignment="1">
      <alignment wrapText="1"/>
    </xf>
    <xf numFmtId="0" fontId="34" fillId="3" borderId="84" xfId="0" applyFont="1" applyFill="1" applyBorder="1" applyAlignment="1">
      <alignment horizontal="center" wrapText="1"/>
    </xf>
    <xf numFmtId="3" fontId="12" fillId="0" borderId="71" xfId="13" applyNumberFormat="1" applyFont="1" applyBorder="1" applyAlignment="1">
      <alignment horizontal="right"/>
    </xf>
    <xf numFmtId="0" fontId="23" fillId="0" borderId="0" xfId="20" applyFont="1" applyAlignment="1">
      <alignment vertical="center" wrapText="1"/>
    </xf>
    <xf numFmtId="3" fontId="16" fillId="0" borderId="271" xfId="20" applyNumberFormat="1" applyFont="1" applyBorder="1" applyAlignment="1">
      <alignment vertical="center"/>
    </xf>
    <xf numFmtId="0" fontId="15" fillId="0" borderId="55" xfId="20" applyFont="1" applyBorder="1" applyAlignment="1">
      <alignment horizontal="center" vertical="center"/>
    </xf>
    <xf numFmtId="3" fontId="15" fillId="0" borderId="55" xfId="20" applyNumberFormat="1" applyFont="1" applyBorder="1" applyAlignment="1">
      <alignment vertical="center"/>
    </xf>
    <xf numFmtId="3" fontId="15" fillId="0" borderId="55" xfId="20" applyNumberFormat="1" applyFont="1" applyBorder="1" applyAlignment="1">
      <alignment horizontal="right" vertical="center" wrapText="1"/>
    </xf>
    <xf numFmtId="0" fontId="15" fillId="0" borderId="0" xfId="20" applyFont="1" applyAlignment="1">
      <alignment vertical="center"/>
    </xf>
    <xf numFmtId="3" fontId="16" fillId="0" borderId="175" xfId="0" applyNumberFormat="1" applyFont="1" applyBorder="1" applyAlignment="1">
      <alignment vertical="top"/>
    </xf>
    <xf numFmtId="0" fontId="23" fillId="0" borderId="0" xfId="14" applyFont="1"/>
    <xf numFmtId="0" fontId="108" fillId="0" borderId="0" xfId="0" applyFont="1"/>
    <xf numFmtId="0" fontId="51" fillId="0" borderId="0" xfId="0" applyFont="1"/>
    <xf numFmtId="0" fontId="96" fillId="0" borderId="225" xfId="0" applyFont="1" applyBorder="1" applyAlignment="1">
      <alignment horizontal="center" vertical="center"/>
    </xf>
    <xf numFmtId="0" fontId="96" fillId="0" borderId="226" xfId="0" applyFont="1" applyBorder="1" applyAlignment="1">
      <alignment horizontal="center" vertical="center"/>
    </xf>
    <xf numFmtId="0" fontId="96" fillId="0" borderId="227" xfId="0" applyFont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96" fillId="3" borderId="228" xfId="9" applyNumberFormat="1" applyFont="1" applyFill="1" applyBorder="1" applyAlignment="1">
      <alignment horizontal="left" vertical="center" wrapText="1"/>
    </xf>
    <xf numFmtId="3" fontId="96" fillId="0" borderId="229" xfId="0" applyNumberFormat="1" applyFont="1" applyBorder="1"/>
    <xf numFmtId="3" fontId="96" fillId="0" borderId="230" xfId="0" applyNumberFormat="1" applyFont="1" applyBorder="1"/>
    <xf numFmtId="3" fontId="51" fillId="0" borderId="0" xfId="0" applyNumberFormat="1" applyFont="1"/>
    <xf numFmtId="3" fontId="96" fillId="3" borderId="233" xfId="5" applyNumberFormat="1" applyFont="1" applyFill="1" applyBorder="1" applyAlignment="1">
      <alignment horizontal="left" vertical="center" wrapText="1"/>
    </xf>
    <xf numFmtId="3" fontId="96" fillId="0" borderId="181" xfId="0" applyNumberFormat="1" applyFont="1" applyBorder="1"/>
    <xf numFmtId="3" fontId="96" fillId="3" borderId="233" xfId="9" applyNumberFormat="1" applyFont="1" applyFill="1" applyBorder="1" applyAlignment="1">
      <alignment horizontal="left" vertical="center" wrapText="1" shrinkToFit="1"/>
    </xf>
    <xf numFmtId="3" fontId="109" fillId="3" borderId="233" xfId="5" applyNumberFormat="1" applyFont="1" applyFill="1" applyBorder="1" applyAlignment="1">
      <alignment horizontal="left" vertical="center" wrapText="1"/>
    </xf>
    <xf numFmtId="3" fontId="96" fillId="3" borderId="235" xfId="5" applyNumberFormat="1" applyFont="1" applyFill="1" applyBorder="1" applyAlignment="1">
      <alignment horizontal="left" vertical="center" wrapText="1"/>
    </xf>
    <xf numFmtId="3" fontId="96" fillId="0" borderId="236" xfId="0" applyNumberFormat="1" applyFont="1" applyBorder="1"/>
    <xf numFmtId="0" fontId="96" fillId="0" borderId="225" xfId="0" applyFont="1" applyBorder="1" applyAlignment="1">
      <alignment horizontal="left"/>
    </xf>
    <xf numFmtId="3" fontId="96" fillId="0" borderId="226" xfId="0" applyNumberFormat="1" applyFont="1" applyBorder="1"/>
    <xf numFmtId="0" fontId="96" fillId="0" borderId="274" xfId="0" applyFont="1" applyBorder="1"/>
    <xf numFmtId="3" fontId="96" fillId="0" borderId="0" xfId="0" applyNumberFormat="1" applyFont="1"/>
    <xf numFmtId="0" fontId="96" fillId="0" borderId="231" xfId="0" applyFont="1" applyBorder="1"/>
    <xf numFmtId="3" fontId="96" fillId="0" borderId="232" xfId="0" applyNumberFormat="1" applyFont="1" applyBorder="1"/>
    <xf numFmtId="3" fontId="96" fillId="0" borderId="275" xfId="0" applyNumberFormat="1" applyFont="1" applyBorder="1"/>
    <xf numFmtId="0" fontId="96" fillId="0" borderId="233" xfId="0" applyFont="1" applyBorder="1"/>
    <xf numFmtId="3" fontId="96" fillId="0" borderId="234" xfId="0" applyNumberFormat="1" applyFont="1" applyBorder="1"/>
    <xf numFmtId="0" fontId="96" fillId="0" borderId="235" xfId="0" applyFont="1" applyBorder="1"/>
    <xf numFmtId="0" fontId="96" fillId="0" borderId="225" xfId="0" applyFont="1" applyBorder="1"/>
    <xf numFmtId="3" fontId="96" fillId="0" borderId="227" xfId="0" applyNumberFormat="1" applyFont="1" applyBorder="1"/>
    <xf numFmtId="3" fontId="10" fillId="8" borderId="0" xfId="9" applyNumberFormat="1" applyFont="1" applyFill="1" applyAlignment="1">
      <alignment horizontal="left"/>
    </xf>
    <xf numFmtId="3" fontId="23" fillId="3" borderId="0" xfId="9" applyNumberFormat="1" applyFont="1" applyFill="1" applyAlignment="1">
      <alignment horizontal="left"/>
    </xf>
    <xf numFmtId="3" fontId="10" fillId="3" borderId="0" xfId="9" applyNumberFormat="1" applyFont="1" applyFill="1" applyAlignment="1">
      <alignment horizontal="left"/>
    </xf>
    <xf numFmtId="166" fontId="15" fillId="0" borderId="0" xfId="19" applyNumberFormat="1" applyFont="1" applyAlignment="1">
      <alignment horizontal="center" vertical="center" wrapText="1"/>
    </xf>
    <xf numFmtId="166" fontId="103" fillId="0" borderId="0" xfId="19" applyNumberFormat="1" applyFont="1" applyAlignment="1">
      <alignment horizontal="center" vertical="center"/>
    </xf>
    <xf numFmtId="0" fontId="110" fillId="0" borderId="0" xfId="0" applyFont="1" applyAlignment="1">
      <alignment horizontal="right"/>
    </xf>
    <xf numFmtId="0" fontId="112" fillId="0" borderId="276" xfId="19" applyFont="1" applyBorder="1" applyAlignment="1">
      <alignment horizontal="center" vertical="center" wrapText="1"/>
    </xf>
    <xf numFmtId="0" fontId="99" fillId="0" borderId="252" xfId="19" applyFont="1" applyBorder="1" applyAlignment="1">
      <alignment horizontal="center" vertical="center"/>
    </xf>
    <xf numFmtId="0" fontId="99" fillId="0" borderId="253" xfId="19" applyFont="1" applyBorder="1" applyAlignment="1">
      <alignment horizontal="center" vertical="center"/>
    </xf>
    <xf numFmtId="0" fontId="99" fillId="0" borderId="254" xfId="19" applyFont="1" applyBorder="1" applyAlignment="1">
      <alignment horizontal="center" vertical="center"/>
    </xf>
    <xf numFmtId="0" fontId="113" fillId="0" borderId="266" xfId="19" applyFont="1" applyBorder="1" applyAlignment="1">
      <alignment horizontal="center" vertical="center"/>
    </xf>
    <xf numFmtId="0" fontId="114" fillId="0" borderId="267" xfId="19" applyFont="1" applyBorder="1" applyProtection="1">
      <protection locked="0"/>
    </xf>
    <xf numFmtId="171" fontId="113" fillId="0" borderId="267" xfId="1" applyNumberFormat="1" applyFont="1" applyBorder="1" applyProtection="1">
      <protection locked="0"/>
    </xf>
    <xf numFmtId="171" fontId="113" fillId="0" borderId="265" xfId="1" applyNumberFormat="1" applyFont="1" applyBorder="1"/>
    <xf numFmtId="0" fontId="114" fillId="0" borderId="248" xfId="19" applyFont="1" applyBorder="1" applyProtection="1">
      <protection locked="0"/>
    </xf>
    <xf numFmtId="171" fontId="113" fillId="0" borderId="248" xfId="1" applyNumberFormat="1" applyFont="1" applyBorder="1" applyProtection="1">
      <protection locked="0"/>
    </xf>
    <xf numFmtId="171" fontId="113" fillId="0" borderId="249" xfId="1" applyNumberFormat="1" applyFont="1" applyBorder="1"/>
    <xf numFmtId="0" fontId="114" fillId="0" borderId="251" xfId="19" applyFont="1" applyBorder="1" applyProtection="1">
      <protection locked="0"/>
    </xf>
    <xf numFmtId="171" fontId="113" fillId="0" borderId="251" xfId="1" applyNumberFormat="1" applyFont="1" applyBorder="1" applyProtection="1">
      <protection locked="0"/>
    </xf>
    <xf numFmtId="171" fontId="113" fillId="0" borderId="277" xfId="1" applyNumberFormat="1" applyFont="1" applyBorder="1"/>
    <xf numFmtId="0" fontId="113" fillId="0" borderId="252" xfId="19" applyFont="1" applyBorder="1" applyAlignment="1">
      <alignment horizontal="center" vertical="center"/>
    </xf>
    <xf numFmtId="0" fontId="114" fillId="0" borderId="253" xfId="19" applyFont="1" applyBorder="1" applyProtection="1">
      <protection locked="0"/>
    </xf>
    <xf numFmtId="171" fontId="113" fillId="0" borderId="253" xfId="1" applyNumberFormat="1" applyFont="1" applyBorder="1" applyProtection="1">
      <protection locked="0"/>
    </xf>
    <xf numFmtId="171" fontId="113" fillId="0" borderId="254" xfId="1" applyNumberFormat="1" applyFont="1" applyBorder="1"/>
    <xf numFmtId="0" fontId="113" fillId="0" borderId="278" xfId="19" applyFont="1" applyBorder="1" applyAlignment="1">
      <alignment horizontal="center" vertical="center"/>
    </xf>
    <xf numFmtId="0" fontId="114" fillId="0" borderId="279" xfId="19" applyFont="1" applyBorder="1" applyProtection="1">
      <protection locked="0"/>
    </xf>
    <xf numFmtId="171" fontId="113" fillId="0" borderId="279" xfId="1" applyNumberFormat="1" applyFont="1" applyBorder="1" applyProtection="1">
      <protection locked="0"/>
    </xf>
    <xf numFmtId="171" fontId="113" fillId="0" borderId="280" xfId="1" applyNumberFormat="1" applyFont="1" applyBorder="1" applyProtection="1">
      <protection locked="0"/>
    </xf>
    <xf numFmtId="171" fontId="113" fillId="0" borderId="254" xfId="1" applyNumberFormat="1" applyFont="1" applyBorder="1" applyProtection="1">
      <protection locked="0"/>
    </xf>
    <xf numFmtId="171" fontId="113" fillId="0" borderId="265" xfId="1" applyNumberFormat="1" applyFont="1" applyBorder="1" applyProtection="1">
      <protection locked="0"/>
    </xf>
    <xf numFmtId="0" fontId="113" fillId="0" borderId="247" xfId="19" applyFont="1" applyBorder="1" applyAlignment="1">
      <alignment horizontal="center" vertical="center"/>
    </xf>
    <xf numFmtId="171" fontId="113" fillId="0" borderId="249" xfId="1" applyNumberFormat="1" applyFont="1" applyBorder="1" applyProtection="1">
      <protection locked="0"/>
    </xf>
    <xf numFmtId="0" fontId="113" fillId="0" borderId="250" xfId="19" applyFont="1" applyBorder="1" applyAlignment="1">
      <alignment horizontal="center" vertical="center"/>
    </xf>
    <xf numFmtId="171" fontId="113" fillId="0" borderId="277" xfId="1" applyNumberFormat="1" applyFont="1" applyBorder="1" applyProtection="1">
      <protection locked="0"/>
    </xf>
    <xf numFmtId="0" fontId="115" fillId="0" borderId="253" xfId="19" applyFont="1" applyBorder="1" applyProtection="1">
      <protection locked="0"/>
    </xf>
    <xf numFmtId="0" fontId="112" fillId="0" borderId="252" xfId="19" applyFont="1" applyBorder="1" applyAlignment="1">
      <alignment horizontal="center" vertical="center"/>
    </xf>
    <xf numFmtId="0" fontId="112" fillId="0" borderId="253" xfId="19" applyFont="1" applyBorder="1" applyProtection="1">
      <protection locked="0"/>
    </xf>
    <xf numFmtId="171" fontId="112" fillId="0" borderId="253" xfId="19" applyNumberFormat="1" applyFont="1" applyBorder="1"/>
    <xf numFmtId="171" fontId="112" fillId="0" borderId="254" xfId="19" applyNumberFormat="1" applyFont="1" applyBorder="1"/>
    <xf numFmtId="164" fontId="56" fillId="0" borderId="248" xfId="1" applyBorder="1" applyProtection="1">
      <protection locked="0"/>
    </xf>
    <xf numFmtId="164" fontId="56" fillId="0" borderId="249" xfId="1" applyBorder="1"/>
    <xf numFmtId="171" fontId="8" fillId="0" borderId="0" xfId="0" applyNumberFormat="1" applyFont="1"/>
    <xf numFmtId="170" fontId="20" fillId="0" borderId="272" xfId="0" applyNumberFormat="1" applyFont="1" applyBorder="1"/>
    <xf numFmtId="170" fontId="20" fillId="0" borderId="273" xfId="0" applyNumberFormat="1" applyFont="1" applyBorder="1"/>
    <xf numFmtId="171" fontId="113" fillId="3" borderId="267" xfId="1" applyNumberFormat="1" applyFont="1" applyFill="1" applyBorder="1" applyProtection="1">
      <protection locked="0"/>
    </xf>
    <xf numFmtId="171" fontId="113" fillId="3" borderId="265" xfId="1" applyNumberFormat="1" applyFont="1" applyFill="1" applyBorder="1" applyProtection="1">
      <protection locked="0"/>
    </xf>
    <xf numFmtId="171" fontId="113" fillId="3" borderId="248" xfId="1" applyNumberFormat="1" applyFont="1" applyFill="1" applyBorder="1" applyProtection="1">
      <protection locked="0"/>
    </xf>
    <xf numFmtId="171" fontId="113" fillId="3" borderId="249" xfId="1" applyNumberFormat="1" applyFont="1" applyFill="1" applyBorder="1" applyProtection="1">
      <protection locked="0"/>
    </xf>
    <xf numFmtId="0" fontId="116" fillId="0" borderId="281" xfId="0" applyFont="1" applyBorder="1" applyAlignment="1">
      <alignment horizontal="justify" vertical="center"/>
    </xf>
    <xf numFmtId="0" fontId="116" fillId="0" borderId="282" xfId="0" applyFont="1" applyBorder="1" applyAlignment="1">
      <alignment horizontal="justify" vertical="center"/>
    </xf>
    <xf numFmtId="0" fontId="116" fillId="0" borderId="283" xfId="0" applyFont="1" applyBorder="1" applyAlignment="1">
      <alignment horizontal="justify" vertical="center"/>
    </xf>
    <xf numFmtId="0" fontId="12" fillId="0" borderId="0" xfId="19" applyFont="1" applyAlignment="1">
      <alignment horizontal="center" vertical="center" wrapText="1"/>
    </xf>
    <xf numFmtId="0" fontId="102" fillId="9" borderId="0" xfId="0" applyFont="1" applyFill="1" applyAlignment="1">
      <alignment vertical="top" wrapText="1"/>
    </xf>
    <xf numFmtId="0" fontId="102" fillId="9" borderId="0" xfId="0" applyFont="1" applyFill="1" applyAlignment="1">
      <alignment vertical="center"/>
    </xf>
    <xf numFmtId="0" fontId="102" fillId="9" borderId="0" xfId="0" applyFont="1" applyFill="1" applyAlignment="1">
      <alignment horizontal="center" vertical="center"/>
    </xf>
    <xf numFmtId="49" fontId="105" fillId="9" borderId="0" xfId="0" applyNumberFormat="1" applyFont="1" applyFill="1" applyAlignment="1">
      <alignment vertical="center"/>
    </xf>
    <xf numFmtId="3" fontId="105" fillId="9" borderId="0" xfId="0" applyNumberFormat="1" applyFont="1" applyFill="1" applyAlignment="1" applyProtection="1">
      <alignment vertical="center"/>
      <protection locked="0"/>
    </xf>
    <xf numFmtId="3" fontId="105" fillId="9" borderId="0" xfId="0" applyNumberFormat="1" applyFont="1" applyFill="1" applyAlignment="1">
      <alignment vertical="center"/>
    </xf>
    <xf numFmtId="49" fontId="105" fillId="9" borderId="0" xfId="0" applyNumberFormat="1" applyFont="1" applyFill="1" applyAlignment="1" applyProtection="1">
      <alignment vertical="center"/>
      <protection locked="0"/>
    </xf>
    <xf numFmtId="49" fontId="102" fillId="9" borderId="0" xfId="0" applyNumberFormat="1" applyFont="1" applyFill="1" applyAlignment="1">
      <alignment vertical="center"/>
    </xf>
    <xf numFmtId="3" fontId="102" fillId="9" borderId="0" xfId="0" applyNumberFormat="1" applyFont="1" applyFill="1" applyAlignment="1">
      <alignment vertical="center"/>
    </xf>
    <xf numFmtId="49" fontId="105" fillId="9" borderId="0" xfId="0" applyNumberFormat="1" applyFont="1" applyFill="1" applyAlignment="1">
      <alignment horizontal="left" vertical="center"/>
    </xf>
    <xf numFmtId="3" fontId="102" fillId="9" borderId="0" xfId="0" applyNumberFormat="1" applyFont="1" applyFill="1" applyAlignment="1" applyProtection="1">
      <alignment vertical="center"/>
      <protection locked="0"/>
    </xf>
    <xf numFmtId="3" fontId="6" fillId="4" borderId="84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166" fontId="13" fillId="2" borderId="1" xfId="19" applyNumberFormat="1" applyFont="1" applyFill="1" applyBorder="1" applyAlignment="1">
      <alignment horizontal="left" vertical="center"/>
    </xf>
    <xf numFmtId="166" fontId="12" fillId="2" borderId="0" xfId="19" applyNumberFormat="1" applyFont="1" applyFill="1" applyAlignment="1">
      <alignment horizontal="center" vertical="center"/>
    </xf>
    <xf numFmtId="166" fontId="13" fillId="2" borderId="48" xfId="19" applyNumberFormat="1" applyFont="1" applyFill="1" applyBorder="1" applyAlignment="1">
      <alignment horizontal="left" vertical="center"/>
    </xf>
    <xf numFmtId="166" fontId="15" fillId="2" borderId="0" xfId="19" applyNumberFormat="1" applyFont="1" applyFill="1" applyAlignment="1">
      <alignment horizontal="center" vertical="center"/>
    </xf>
    <xf numFmtId="166" fontId="18" fillId="2" borderId="0" xfId="19" applyNumberFormat="1" applyFont="1" applyFill="1" applyAlignment="1">
      <alignment horizontal="left"/>
    </xf>
    <xf numFmtId="0" fontId="12" fillId="2" borderId="0" xfId="19" applyFont="1" applyFill="1" applyAlignment="1">
      <alignment horizontal="center"/>
    </xf>
    <xf numFmtId="3" fontId="42" fillId="4" borderId="134" xfId="9" applyNumberFormat="1" applyFont="1" applyFill="1" applyBorder="1" applyAlignment="1">
      <alignment vertical="center" wrapText="1"/>
    </xf>
    <xf numFmtId="3" fontId="19" fillId="4" borderId="52" xfId="9" applyNumberFormat="1" applyFont="1" applyFill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 wrapText="1"/>
    </xf>
    <xf numFmtId="0" fontId="42" fillId="3" borderId="57" xfId="0" applyFont="1" applyFill="1" applyBorder="1" applyAlignment="1">
      <alignment vertical="center" wrapText="1"/>
    </xf>
    <xf numFmtId="0" fontId="42" fillId="3" borderId="52" xfId="0" applyFont="1" applyFill="1" applyBorder="1" applyAlignment="1">
      <alignment vertical="center" wrapText="1"/>
    </xf>
    <xf numFmtId="3" fontId="19" fillId="4" borderId="57" xfId="9" applyNumberFormat="1" applyFont="1" applyFill="1" applyBorder="1" applyAlignment="1">
      <alignment horizontal="center" vertical="center" wrapText="1"/>
    </xf>
    <xf numFmtId="3" fontId="19" fillId="4" borderId="50" xfId="9" applyNumberFormat="1" applyFont="1" applyFill="1" applyBorder="1" applyAlignment="1">
      <alignment horizontal="center" vertical="center" wrapText="1"/>
    </xf>
    <xf numFmtId="3" fontId="19" fillId="4" borderId="72" xfId="9" applyNumberFormat="1" applyFont="1" applyFill="1" applyBorder="1" applyAlignment="1">
      <alignment horizontal="center" vertical="center" wrapText="1"/>
    </xf>
    <xf numFmtId="3" fontId="19" fillId="4" borderId="107" xfId="9" applyNumberFormat="1" applyFont="1" applyFill="1" applyBorder="1" applyAlignment="1">
      <alignment horizontal="center" vertical="center" wrapText="1"/>
    </xf>
    <xf numFmtId="3" fontId="19" fillId="4" borderId="68" xfId="9" applyNumberFormat="1" applyFont="1" applyFill="1" applyBorder="1" applyAlignment="1">
      <alignment horizontal="center" vertical="center" wrapText="1"/>
    </xf>
    <xf numFmtId="3" fontId="19" fillId="4" borderId="84" xfId="9" applyNumberFormat="1" applyFont="1" applyFill="1" applyBorder="1" applyAlignment="1">
      <alignment horizontal="center" vertical="center" wrapText="1"/>
    </xf>
    <xf numFmtId="3" fontId="42" fillId="8" borderId="0" xfId="9" applyNumberFormat="1" applyFont="1" applyFill="1" applyAlignment="1">
      <alignment horizontal="center" vertical="center"/>
    </xf>
    <xf numFmtId="3" fontId="40" fillId="3" borderId="78" xfId="9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0" fillId="3" borderId="210" xfId="9" applyNumberFormat="1" applyFont="1" applyFill="1" applyBorder="1" applyAlignment="1">
      <alignment horizontal="center"/>
    </xf>
    <xf numFmtId="3" fontId="40" fillId="3" borderId="184" xfId="5" applyNumberFormat="1" applyFont="1" applyFill="1" applyBorder="1" applyAlignment="1">
      <alignment horizontal="center" vertical="center" wrapText="1"/>
    </xf>
    <xf numFmtId="3" fontId="40" fillId="3" borderId="208" xfId="5" applyNumberFormat="1" applyFont="1" applyFill="1" applyBorder="1" applyAlignment="1">
      <alignment horizontal="center" vertical="center" wrapText="1"/>
    </xf>
    <xf numFmtId="0" fontId="6" fillId="4" borderId="155" xfId="0" applyFont="1" applyFill="1" applyBorder="1" applyAlignment="1">
      <alignment vertical="center" wrapText="1"/>
    </xf>
    <xf numFmtId="0" fontId="6" fillId="4" borderId="134" xfId="0" applyFont="1" applyFill="1" applyBorder="1" applyAlignment="1">
      <alignment vertical="center" wrapText="1"/>
    </xf>
    <xf numFmtId="3" fontId="40" fillId="3" borderId="209" xfId="9" applyNumberFormat="1" applyFont="1" applyFill="1" applyBorder="1" applyAlignment="1">
      <alignment horizontal="center"/>
    </xf>
    <xf numFmtId="3" fontId="42" fillId="4" borderId="57" xfId="9" applyNumberFormat="1" applyFont="1" applyFill="1" applyBorder="1" applyAlignment="1">
      <alignment horizontal="left" vertical="center" wrapText="1"/>
    </xf>
    <xf numFmtId="0" fontId="0" fillId="3" borderId="57" xfId="0" applyFill="1" applyBorder="1" applyAlignment="1">
      <alignment horizontal="center" vertical="center" wrapText="1"/>
    </xf>
    <xf numFmtId="3" fontId="42" fillId="8" borderId="26" xfId="9" applyNumberFormat="1" applyFont="1" applyFill="1" applyBorder="1" applyAlignment="1">
      <alignment horizontal="center" vertical="center" textRotation="90"/>
    </xf>
    <xf numFmtId="3" fontId="42" fillId="8" borderId="63" xfId="9" applyNumberFormat="1" applyFont="1" applyFill="1" applyBorder="1" applyAlignment="1">
      <alignment horizontal="center" vertical="center" textRotation="90"/>
    </xf>
    <xf numFmtId="0" fontId="42" fillId="8" borderId="207" xfId="9" applyFont="1" applyFill="1" applyBorder="1" applyAlignment="1">
      <alignment horizontal="center" vertical="center" wrapText="1"/>
    </xf>
    <xf numFmtId="0" fontId="8" fillId="8" borderId="63" xfId="9" applyFont="1" applyFill="1" applyBorder="1" applyAlignment="1">
      <alignment horizontal="center" vertical="center" textRotation="90" wrapText="1"/>
    </xf>
    <xf numFmtId="0" fontId="8" fillId="3" borderId="63" xfId="9" applyFont="1" applyFill="1" applyBorder="1" applyAlignment="1">
      <alignment horizontal="center" vertical="center" textRotation="90" wrapText="1"/>
    </xf>
    <xf numFmtId="0" fontId="6" fillId="4" borderId="159" xfId="0" applyFont="1" applyFill="1" applyBorder="1" applyAlignment="1">
      <alignment vertical="center" wrapText="1"/>
    </xf>
    <xf numFmtId="3" fontId="42" fillId="4" borderId="105" xfId="9" applyNumberFormat="1" applyFont="1" applyFill="1" applyBorder="1" applyAlignment="1">
      <alignment vertical="center" wrapText="1"/>
    </xf>
    <xf numFmtId="0" fontId="6" fillId="4" borderId="57" xfId="0" applyFont="1" applyFill="1" applyBorder="1" applyAlignment="1">
      <alignment vertical="center" wrapText="1"/>
    </xf>
    <xf numFmtId="3" fontId="6" fillId="4" borderId="57" xfId="9" applyNumberFormat="1" applyFont="1" applyFill="1" applyBorder="1" applyAlignment="1">
      <alignment horizontal="left" vertical="center" wrapText="1"/>
    </xf>
    <xf numFmtId="0" fontId="24" fillId="3" borderId="57" xfId="0" applyFont="1" applyFill="1" applyBorder="1" applyAlignment="1">
      <alignment horizontal="left" vertical="center" wrapText="1"/>
    </xf>
    <xf numFmtId="3" fontId="6" fillId="4" borderId="57" xfId="9" applyNumberFormat="1" applyFont="1" applyFill="1" applyBorder="1" applyAlignment="1">
      <alignment vertical="center" wrapText="1"/>
    </xf>
    <xf numFmtId="3" fontId="60" fillId="4" borderId="57" xfId="9" applyNumberFormat="1" applyFont="1" applyFill="1" applyBorder="1" applyAlignment="1">
      <alignment horizontal="center" vertical="center" wrapText="1"/>
    </xf>
    <xf numFmtId="3" fontId="60" fillId="4" borderId="52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vertical="center" wrapText="1"/>
    </xf>
    <xf numFmtId="3" fontId="6" fillId="3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left" vertical="center" wrapText="1"/>
    </xf>
    <xf numFmtId="0" fontId="6" fillId="4" borderId="57" xfId="20" applyFont="1" applyFill="1" applyBorder="1" applyAlignment="1">
      <alignment horizontal="center"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84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vertical="center" wrapText="1"/>
    </xf>
    <xf numFmtId="3" fontId="15" fillId="4" borderId="57" xfId="9" applyNumberFormat="1" applyFont="1" applyFill="1" applyBorder="1" applyAlignment="1">
      <alignment vertical="center" wrapText="1"/>
    </xf>
    <xf numFmtId="3" fontId="15" fillId="4" borderId="57" xfId="9" applyNumberFormat="1" applyFont="1" applyFill="1" applyBorder="1" applyAlignment="1">
      <alignment horizontal="center" vertical="center" wrapText="1"/>
    </xf>
    <xf numFmtId="3" fontId="31" fillId="4" borderId="57" xfId="9" applyNumberFormat="1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8" fillId="4" borderId="57" xfId="9" applyNumberFormat="1" applyFont="1" applyFill="1" applyBorder="1" applyAlignment="1">
      <alignment vertical="center" wrapText="1"/>
    </xf>
    <xf numFmtId="3" fontId="15" fillId="3" borderId="57" xfId="9" applyNumberFormat="1" applyFont="1" applyFill="1" applyBorder="1" applyAlignment="1">
      <alignment horizontal="center" vertical="center" wrapText="1"/>
    </xf>
    <xf numFmtId="3" fontId="7" fillId="3" borderId="212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3" fillId="3" borderId="52" xfId="9" applyNumberFormat="1" applyFont="1" applyFill="1" applyBorder="1" applyAlignment="1">
      <alignment horizontal="center" vertical="center" wrapText="1" shrinkToFit="1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72" xfId="5" applyNumberFormat="1" applyFont="1" applyFill="1" applyBorder="1" applyAlignment="1">
      <alignment horizontal="center" vertical="center"/>
    </xf>
    <xf numFmtId="3" fontId="6" fillId="3" borderId="40" xfId="9" applyNumberFormat="1" applyFont="1" applyFill="1" applyBorder="1" applyAlignment="1">
      <alignment horizontal="center" vertical="center"/>
    </xf>
    <xf numFmtId="3" fontId="21" fillId="3" borderId="83" xfId="9" applyNumberFormat="1" applyFont="1" applyFill="1" applyBorder="1" applyAlignment="1">
      <alignment horizontal="center"/>
    </xf>
    <xf numFmtId="3" fontId="16" fillId="3" borderId="159" xfId="5" applyNumberFormat="1" applyFont="1" applyFill="1" applyBorder="1" applyAlignment="1">
      <alignment horizontal="center" vertical="center" wrapText="1"/>
    </xf>
    <xf numFmtId="3" fontId="7" fillId="3" borderId="50" xfId="9" applyNumberFormat="1" applyFont="1" applyFill="1" applyBorder="1" applyAlignment="1">
      <alignment horizontal="center"/>
    </xf>
    <xf numFmtId="0" fontId="7" fillId="3" borderId="68" xfId="0" applyFont="1" applyFill="1" applyBorder="1" applyAlignment="1">
      <alignment horizontal="center"/>
    </xf>
    <xf numFmtId="0" fontId="7" fillId="3" borderId="167" xfId="0" applyFont="1" applyFill="1" applyBorder="1" applyAlignment="1">
      <alignment horizontal="center" wrapText="1"/>
    </xf>
    <xf numFmtId="0" fontId="7" fillId="3" borderId="180" xfId="0" applyFont="1" applyFill="1" applyBorder="1" applyAlignment="1">
      <alignment horizontal="center" wrapText="1"/>
    </xf>
    <xf numFmtId="3" fontId="7" fillId="3" borderId="211" xfId="9" applyNumberFormat="1" applyFont="1" applyFill="1" applyBorder="1" applyAlignment="1">
      <alignment horizontal="center"/>
    </xf>
    <xf numFmtId="3" fontId="7" fillId="3" borderId="72" xfId="5" applyNumberFormat="1" applyFont="1" applyFill="1" applyBorder="1" applyAlignment="1">
      <alignment horizontal="center" vertical="center" wrapText="1"/>
    </xf>
    <xf numFmtId="3" fontId="7" fillId="3" borderId="57" xfId="5" applyNumberFormat="1" applyFont="1" applyFill="1" applyBorder="1" applyAlignment="1">
      <alignment horizontal="center" vertical="center" wrapText="1"/>
    </xf>
    <xf numFmtId="0" fontId="7" fillId="3" borderId="84" xfId="9" applyFont="1" applyFill="1" applyBorder="1" applyAlignment="1">
      <alignment horizontal="center" textRotation="90" wrapText="1"/>
    </xf>
    <xf numFmtId="3" fontId="12" fillId="3" borderId="85" xfId="9" applyNumberFormat="1" applyFont="1" applyFill="1" applyBorder="1" applyAlignment="1">
      <alignment horizontal="center" vertical="center" textRotation="90"/>
    </xf>
    <xf numFmtId="3" fontId="12" fillId="3" borderId="84" xfId="9" applyNumberFormat="1" applyFont="1" applyFill="1" applyBorder="1" applyAlignment="1">
      <alignment horizontal="center" vertical="center" textRotation="90"/>
    </xf>
    <xf numFmtId="3" fontId="26" fillId="3" borderId="85" xfId="9" applyNumberFormat="1" applyFont="1" applyFill="1" applyBorder="1" applyAlignment="1">
      <alignment horizontal="center" vertical="center" textRotation="90"/>
    </xf>
    <xf numFmtId="0" fontId="6" fillId="3" borderId="85" xfId="9" applyFont="1" applyFill="1" applyBorder="1" applyAlignment="1">
      <alignment horizontal="center" vertical="center" wrapText="1"/>
    </xf>
    <xf numFmtId="0" fontId="6" fillId="3" borderId="84" xfId="9" applyFont="1" applyFill="1" applyBorder="1" applyAlignment="1">
      <alignment horizontal="center" vertical="center" wrapText="1"/>
    </xf>
    <xf numFmtId="0" fontId="6" fillId="3" borderId="85" xfId="9" applyFont="1" applyFill="1" applyBorder="1" applyAlignment="1">
      <alignment horizontal="center" vertical="center" textRotation="90" wrapText="1"/>
    </xf>
    <xf numFmtId="0" fontId="6" fillId="3" borderId="84" xfId="9" applyFont="1" applyFill="1" applyBorder="1" applyAlignment="1">
      <alignment horizontal="center" vertical="center" textRotation="90" wrapText="1"/>
    </xf>
    <xf numFmtId="3" fontId="60" fillId="4" borderId="84" xfId="9" applyNumberFormat="1" applyFont="1" applyFill="1" applyBorder="1" applyAlignment="1">
      <alignment horizontal="center" vertical="center" wrapText="1"/>
    </xf>
    <xf numFmtId="3" fontId="60" fillId="4" borderId="50" xfId="9" applyNumberFormat="1" applyFont="1" applyFill="1" applyBorder="1" applyAlignment="1">
      <alignment horizontal="center" vertical="center" wrapText="1"/>
    </xf>
    <xf numFmtId="3" fontId="6" fillId="4" borderId="52" xfId="9" applyNumberFormat="1" applyFont="1" applyFill="1" applyBorder="1" applyAlignment="1">
      <alignment vertical="center" wrapText="1"/>
    </xf>
    <xf numFmtId="3" fontId="6" fillId="4" borderId="84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3" fontId="10" fillId="4" borderId="52" xfId="18" applyNumberFormat="1" applyFont="1" applyFill="1" applyBorder="1" applyAlignment="1">
      <alignment vertical="center" wrapText="1"/>
    </xf>
    <xf numFmtId="3" fontId="10" fillId="4" borderId="57" xfId="18" applyNumberFormat="1" applyFont="1" applyFill="1" applyBorder="1" applyAlignment="1">
      <alignment vertical="center" wrapText="1"/>
    </xf>
    <xf numFmtId="3" fontId="34" fillId="4" borderId="57" xfId="9" applyNumberFormat="1" applyFont="1" applyFill="1" applyBorder="1" applyAlignment="1">
      <alignment horizontal="center" vertical="center" wrapText="1"/>
    </xf>
    <xf numFmtId="3" fontId="10" fillId="4" borderId="57" xfId="5" applyNumberFormat="1" applyFont="1" applyFill="1" applyBorder="1" applyAlignment="1">
      <alignment vertical="center" wrapText="1"/>
    </xf>
    <xf numFmtId="0" fontId="23" fillId="4" borderId="57" xfId="6" applyFont="1" applyFill="1" applyBorder="1" applyAlignment="1">
      <alignment vertical="center" wrapText="1"/>
    </xf>
    <xf numFmtId="3" fontId="10" fillId="3" borderId="57" xfId="5" applyNumberFormat="1" applyFont="1" applyFill="1" applyBorder="1" applyAlignment="1">
      <alignment vertical="center" wrapText="1"/>
    </xf>
    <xf numFmtId="3" fontId="34" fillId="3" borderId="57" xfId="9" applyNumberFormat="1" applyFont="1" applyFill="1" applyBorder="1" applyAlignment="1">
      <alignment horizontal="center" vertical="center" wrapText="1"/>
    </xf>
    <xf numFmtId="3" fontId="10" fillId="3" borderId="137" xfId="5" applyNumberFormat="1" applyFont="1" applyFill="1" applyBorder="1" applyAlignment="1">
      <alignment vertical="center" wrapText="1"/>
    </xf>
    <xf numFmtId="3" fontId="34" fillId="3" borderId="137" xfId="9" applyNumberFormat="1" applyFont="1" applyFill="1" applyBorder="1" applyAlignment="1">
      <alignment horizontal="center" vertical="center" wrapText="1"/>
    </xf>
    <xf numFmtId="3" fontId="10" fillId="3" borderId="57" xfId="18" applyNumberFormat="1" applyFont="1" applyFill="1" applyBorder="1" applyAlignment="1">
      <alignment vertical="center" wrapText="1"/>
    </xf>
    <xf numFmtId="3" fontId="10" fillId="3" borderId="0" xfId="9" applyNumberFormat="1" applyFont="1" applyFill="1" applyAlignment="1">
      <alignment horizontal="left"/>
    </xf>
    <xf numFmtId="3" fontId="37" fillId="3" borderId="0" xfId="9" applyNumberFormat="1" applyFont="1" applyFill="1" applyAlignment="1">
      <alignment horizontal="center" vertical="center"/>
    </xf>
    <xf numFmtId="3" fontId="34" fillId="3" borderId="83" xfId="9" applyNumberFormat="1" applyFont="1" applyFill="1" applyBorder="1" applyAlignment="1">
      <alignment horizontal="right"/>
    </xf>
    <xf numFmtId="0" fontId="34" fillId="3" borderId="96" xfId="0" applyFont="1" applyFill="1" applyBorder="1" applyAlignment="1">
      <alignment horizontal="center" vertical="center" wrapText="1"/>
    </xf>
    <xf numFmtId="3" fontId="34" fillId="3" borderId="108" xfId="9" applyNumberFormat="1" applyFont="1" applyFill="1" applyBorder="1" applyAlignment="1">
      <alignment horizontal="center"/>
    </xf>
    <xf numFmtId="3" fontId="34" fillId="3" borderId="70" xfId="9" applyNumberFormat="1" applyFont="1" applyFill="1" applyBorder="1" applyAlignment="1">
      <alignment horizontal="center"/>
    </xf>
    <xf numFmtId="3" fontId="34" fillId="3" borderId="163" xfId="5" applyNumberFormat="1" applyFont="1" applyFill="1" applyBorder="1" applyAlignment="1">
      <alignment horizontal="center" vertical="center" wrapText="1"/>
    </xf>
    <xf numFmtId="3" fontId="37" fillId="3" borderId="60" xfId="9" applyNumberFormat="1" applyFont="1" applyFill="1" applyBorder="1" applyAlignment="1">
      <alignment horizontal="center" vertical="center" textRotation="90"/>
    </xf>
    <xf numFmtId="0" fontId="37" fillId="3" borderId="60" xfId="9" applyFont="1" applyFill="1" applyBorder="1" applyAlignment="1">
      <alignment horizontal="center" vertical="center" wrapText="1"/>
    </xf>
    <xf numFmtId="0" fontId="34" fillId="3" borderId="60" xfId="9" applyFont="1" applyFill="1" applyBorder="1" applyAlignment="1">
      <alignment horizontal="center" vertical="center" textRotation="90" wrapText="1"/>
    </xf>
    <xf numFmtId="3" fontId="34" fillId="3" borderId="57" xfId="9" applyNumberFormat="1" applyFont="1" applyFill="1" applyBorder="1" applyAlignment="1">
      <alignment horizontal="center"/>
    </xf>
    <xf numFmtId="3" fontId="34" fillId="4" borderId="57" xfId="18" applyNumberFormat="1" applyFont="1" applyFill="1" applyBorder="1" applyAlignment="1">
      <alignment vertical="center" wrapText="1"/>
    </xf>
    <xf numFmtId="3" fontId="10" fillId="4" borderId="57" xfId="9" applyNumberFormat="1" applyFont="1" applyFill="1" applyBorder="1" applyAlignment="1">
      <alignment horizontal="center" vertical="center" wrapText="1"/>
    </xf>
    <xf numFmtId="3" fontId="34" fillId="4" borderId="60" xfId="18" applyNumberFormat="1" applyFont="1" applyFill="1" applyBorder="1" applyAlignment="1">
      <alignment vertical="center" wrapText="1"/>
    </xf>
    <xf numFmtId="3" fontId="10" fillId="4" borderId="85" xfId="9" applyNumberFormat="1" applyFont="1" applyFill="1" applyBorder="1" applyAlignment="1">
      <alignment horizontal="center" vertical="center" wrapText="1"/>
    </xf>
    <xf numFmtId="3" fontId="34" fillId="4" borderId="52" xfId="18" applyNumberFormat="1" applyFont="1" applyFill="1" applyBorder="1" applyAlignment="1">
      <alignment vertical="center" wrapText="1"/>
    </xf>
    <xf numFmtId="3" fontId="34" fillId="4" borderId="84" xfId="18" applyNumberFormat="1" applyFont="1" applyFill="1" applyBorder="1" applyAlignment="1">
      <alignment vertical="center" wrapText="1"/>
    </xf>
    <xf numFmtId="3" fontId="34" fillId="4" borderId="50" xfId="18" applyNumberFormat="1" applyFont="1" applyFill="1" applyBorder="1" applyAlignment="1">
      <alignment vertical="center" wrapText="1"/>
    </xf>
    <xf numFmtId="3" fontId="10" fillId="4" borderId="84" xfId="9" applyNumberFormat="1" applyFont="1" applyFill="1" applyBorder="1" applyAlignment="1">
      <alignment horizontal="center" vertical="center" wrapText="1"/>
    </xf>
    <xf numFmtId="3" fontId="38" fillId="4" borderId="85" xfId="5" applyNumberFormat="1" applyFont="1" applyFill="1" applyBorder="1" applyAlignment="1">
      <alignment vertical="center" wrapText="1"/>
    </xf>
    <xf numFmtId="3" fontId="38" fillId="4" borderId="55" xfId="5" applyNumberFormat="1" applyFont="1" applyFill="1" applyBorder="1" applyAlignment="1">
      <alignment vertical="center" wrapText="1"/>
    </xf>
    <xf numFmtId="3" fontId="38" fillId="4" borderId="215" xfId="5" applyNumberFormat="1" applyFont="1" applyFill="1" applyBorder="1" applyAlignment="1">
      <alignment vertical="center" wrapText="1"/>
    </xf>
    <xf numFmtId="3" fontId="10" fillId="4" borderId="55" xfId="9" applyNumberFormat="1" applyFont="1" applyFill="1" applyBorder="1" applyAlignment="1">
      <alignment horizontal="center" vertical="center" wrapText="1"/>
    </xf>
    <xf numFmtId="3" fontId="10" fillId="4" borderId="215" xfId="9" applyNumberFormat="1" applyFont="1" applyFill="1" applyBorder="1" applyAlignment="1">
      <alignment horizontal="center" vertical="center" wrapText="1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57" xfId="5" applyNumberFormat="1" applyFont="1" applyFill="1" applyBorder="1" applyAlignment="1">
      <alignment horizontal="center" vertical="center" wrapText="1"/>
    </xf>
    <xf numFmtId="3" fontId="38" fillId="4" borderId="88" xfId="18" applyNumberFormat="1" applyFont="1" applyFill="1" applyBorder="1" applyAlignment="1">
      <alignment vertical="center" wrapText="1"/>
    </xf>
    <xf numFmtId="3" fontId="38" fillId="4" borderId="216" xfId="18" applyNumberFormat="1" applyFont="1" applyFill="1" applyBorder="1" applyAlignment="1">
      <alignment vertical="center" wrapText="1"/>
    </xf>
    <xf numFmtId="3" fontId="10" fillId="4" borderId="88" xfId="9" applyNumberFormat="1" applyFont="1" applyFill="1" applyBorder="1" applyAlignment="1">
      <alignment horizontal="center" vertical="center" wrapText="1"/>
    </xf>
    <xf numFmtId="3" fontId="10" fillId="4" borderId="216" xfId="9" applyNumberFormat="1" applyFont="1" applyFill="1" applyBorder="1" applyAlignment="1">
      <alignment horizontal="center" vertical="center" wrapText="1"/>
    </xf>
    <xf numFmtId="3" fontId="38" fillId="4" borderId="87" xfId="18" applyNumberFormat="1" applyFont="1" applyFill="1" applyBorder="1" applyAlignment="1">
      <alignment vertical="center" wrapText="1"/>
    </xf>
    <xf numFmtId="3" fontId="38" fillId="4" borderId="55" xfId="18" applyNumberFormat="1" applyFont="1" applyFill="1" applyBorder="1" applyAlignment="1">
      <alignment vertical="center" wrapText="1"/>
    </xf>
    <xf numFmtId="3" fontId="38" fillId="4" borderId="215" xfId="18" applyNumberFormat="1" applyFont="1" applyFill="1" applyBorder="1" applyAlignment="1">
      <alignment vertical="center" wrapText="1"/>
    </xf>
    <xf numFmtId="3" fontId="10" fillId="4" borderId="87" xfId="9" applyNumberFormat="1" applyFont="1" applyFill="1" applyBorder="1" applyAlignment="1">
      <alignment horizontal="center" vertical="center" wrapText="1"/>
    </xf>
    <xf numFmtId="3" fontId="10" fillId="3" borderId="163" xfId="5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 shrinkToFit="1"/>
    </xf>
    <xf numFmtId="3" fontId="10" fillId="3" borderId="165" xfId="5" applyNumberFormat="1" applyFont="1" applyFill="1" applyBorder="1" applyAlignment="1">
      <alignment horizontal="center" vertical="center"/>
    </xf>
    <xf numFmtId="3" fontId="10" fillId="3" borderId="166" xfId="5" applyNumberFormat="1" applyFont="1" applyFill="1" applyBorder="1" applyAlignment="1">
      <alignment horizontal="center" vertical="center" wrapText="1"/>
    </xf>
    <xf numFmtId="3" fontId="38" fillId="3" borderId="0" xfId="9" applyNumberFormat="1" applyFont="1" applyFill="1" applyAlignment="1">
      <alignment horizontal="center" vertical="center"/>
    </xf>
    <xf numFmtId="3" fontId="10" fillId="3" borderId="0" xfId="9" applyNumberFormat="1" applyFont="1" applyFill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0" fontId="10" fillId="3" borderId="214" xfId="0" applyFont="1" applyFill="1" applyBorder="1" applyAlignment="1">
      <alignment horizontal="center" vertical="center" wrapText="1"/>
    </xf>
    <xf numFmtId="3" fontId="10" fillId="3" borderId="108" xfId="9" applyNumberFormat="1" applyFont="1" applyFill="1" applyBorder="1" applyAlignment="1">
      <alignment horizontal="center"/>
    </xf>
    <xf numFmtId="3" fontId="10" fillId="3" borderId="165" xfId="5" applyNumberFormat="1" applyFont="1" applyFill="1" applyBorder="1" applyAlignment="1">
      <alignment horizontal="center" vertical="center" wrapText="1"/>
    </xf>
    <xf numFmtId="3" fontId="38" fillId="3" borderId="213" xfId="9" applyNumberFormat="1" applyFont="1" applyFill="1" applyBorder="1" applyAlignment="1">
      <alignment horizontal="center" vertical="center" textRotation="90"/>
    </xf>
    <xf numFmtId="3" fontId="38" fillId="3" borderId="60" xfId="9" applyNumberFormat="1" applyFont="1" applyFill="1" applyBorder="1" applyAlignment="1">
      <alignment horizontal="center" vertical="center" textRotation="90"/>
    </xf>
    <xf numFmtId="0" fontId="38" fillId="3" borderId="60" xfId="9" applyFont="1" applyFill="1" applyBorder="1" applyAlignment="1">
      <alignment horizontal="center" vertical="center" wrapText="1"/>
    </xf>
    <xf numFmtId="0" fontId="10" fillId="3" borderId="60" xfId="9" applyFont="1" applyFill="1" applyBorder="1" applyAlignment="1">
      <alignment horizontal="center" vertical="center" textRotation="90" wrapText="1"/>
    </xf>
    <xf numFmtId="0" fontId="23" fillId="0" borderId="0" xfId="21" applyFont="1" applyAlignment="1">
      <alignment horizontal="left"/>
    </xf>
    <xf numFmtId="0" fontId="12" fillId="0" borderId="0" xfId="21" applyFont="1" applyAlignment="1">
      <alignment horizontal="center"/>
    </xf>
    <xf numFmtId="0" fontId="102" fillId="9" borderId="0" xfId="0" applyFont="1" applyFill="1" applyAlignment="1">
      <alignment horizontal="left" indent="1"/>
    </xf>
    <xf numFmtId="0" fontId="102" fillId="9" borderId="0" xfId="0" applyFont="1" applyFill="1" applyAlignment="1">
      <alignment horizontal="right" indent="1"/>
    </xf>
    <xf numFmtId="0" fontId="100" fillId="9" borderId="0" xfId="13" applyFont="1" applyFill="1" applyAlignment="1">
      <alignment horizontal="center" vertical="center"/>
    </xf>
    <xf numFmtId="0" fontId="102" fillId="9" borderId="0" xfId="13" applyFont="1" applyFill="1" applyAlignment="1">
      <alignment horizontal="center" vertical="center" wrapText="1"/>
    </xf>
    <xf numFmtId="3" fontId="102" fillId="9" borderId="0" xfId="9" applyNumberFormat="1" applyFont="1" applyFill="1" applyAlignment="1">
      <alignment horizontal="left" vertical="top" wrapText="1"/>
    </xf>
    <xf numFmtId="49" fontId="102" fillId="9" borderId="0" xfId="0" applyNumberFormat="1" applyFont="1" applyFill="1" applyAlignment="1">
      <alignment horizontal="left" vertical="center"/>
    </xf>
    <xf numFmtId="0" fontId="102" fillId="9" borderId="0" xfId="0" applyFont="1" applyFill="1" applyAlignment="1">
      <alignment horizontal="center"/>
    </xf>
    <xf numFmtId="0" fontId="0" fillId="9" borderId="0" xfId="0" applyFill="1"/>
    <xf numFmtId="0" fontId="100" fillId="0" borderId="0" xfId="13" applyFont="1" applyAlignment="1">
      <alignment horizontal="center" vertical="center"/>
    </xf>
    <xf numFmtId="0" fontId="102" fillId="0" borderId="0" xfId="13" applyFont="1" applyAlignment="1">
      <alignment horizontal="center" vertical="center" wrapText="1"/>
    </xf>
    <xf numFmtId="49" fontId="102" fillId="0" borderId="0" xfId="0" applyNumberFormat="1" applyFont="1" applyAlignment="1">
      <alignment horizontal="left" vertical="center"/>
    </xf>
    <xf numFmtId="0" fontId="102" fillId="0" borderId="240" xfId="0" applyFont="1" applyBorder="1" applyAlignment="1">
      <alignment vertical="top" wrapText="1"/>
    </xf>
    <xf numFmtId="0" fontId="102" fillId="0" borderId="252" xfId="0" applyFont="1" applyBorder="1" applyAlignment="1">
      <alignment horizontal="left" indent="1"/>
    </xf>
    <xf numFmtId="0" fontId="102" fillId="0" borderId="254" xfId="0" applyFont="1" applyBorder="1" applyAlignment="1">
      <alignment horizontal="right" indent="1"/>
    </xf>
    <xf numFmtId="0" fontId="0" fillId="0" borderId="255" xfId="0" applyBorder="1"/>
    <xf numFmtId="0" fontId="0" fillId="0" borderId="256" xfId="0" applyBorder="1"/>
    <xf numFmtId="0" fontId="102" fillId="0" borderId="252" xfId="0" applyFont="1" applyBorder="1" applyAlignment="1">
      <alignment horizontal="center"/>
    </xf>
    <xf numFmtId="0" fontId="102" fillId="0" borderId="254" xfId="0" applyFont="1" applyBorder="1" applyAlignment="1">
      <alignment horizontal="center"/>
    </xf>
    <xf numFmtId="0" fontId="0" fillId="0" borderId="244" xfId="0" applyBorder="1"/>
    <xf numFmtId="0" fontId="0" fillId="0" borderId="246" xfId="0" applyBorder="1"/>
    <xf numFmtId="0" fontId="0" fillId="9" borderId="244" xfId="0" applyFill="1" applyBorder="1"/>
    <xf numFmtId="0" fontId="0" fillId="9" borderId="246" xfId="0" applyFill="1" applyBorder="1"/>
    <xf numFmtId="0" fontId="0" fillId="9" borderId="255" xfId="0" applyFill="1" applyBorder="1"/>
    <xf numFmtId="0" fontId="0" fillId="9" borderId="256" xfId="0" applyFill="1" applyBorder="1"/>
    <xf numFmtId="0" fontId="102" fillId="9" borderId="252" xfId="0" applyFont="1" applyFill="1" applyBorder="1" applyAlignment="1">
      <alignment horizontal="left" indent="1"/>
    </xf>
    <xf numFmtId="0" fontId="102" fillId="9" borderId="254" xfId="0" applyFont="1" applyFill="1" applyBorder="1" applyAlignment="1">
      <alignment horizontal="right" indent="1"/>
    </xf>
    <xf numFmtId="3" fontId="102" fillId="9" borderId="240" xfId="9" applyNumberFormat="1" applyFont="1" applyFill="1" applyBorder="1" applyAlignment="1">
      <alignment horizontal="left" vertical="top" wrapText="1"/>
    </xf>
    <xf numFmtId="0" fontId="102" fillId="9" borderId="252" xfId="0" applyFont="1" applyFill="1" applyBorder="1" applyAlignment="1">
      <alignment horizontal="center"/>
    </xf>
    <xf numFmtId="0" fontId="102" fillId="9" borderId="254" xfId="0" applyFont="1" applyFill="1" applyBorder="1" applyAlignment="1">
      <alignment horizontal="center"/>
    </xf>
    <xf numFmtId="0" fontId="102" fillId="9" borderId="240" xfId="0" applyFont="1" applyFill="1" applyBorder="1" applyAlignment="1">
      <alignment horizontal="center" vertical="center" wrapText="1"/>
    </xf>
    <xf numFmtId="0" fontId="104" fillId="9" borderId="240" xfId="0" applyFont="1" applyFill="1" applyBorder="1" applyAlignment="1">
      <alignment horizontal="right"/>
    </xf>
    <xf numFmtId="0" fontId="23" fillId="0" borderId="0" xfId="20" applyFont="1" applyAlignment="1">
      <alignment horizontal="left" vertical="center"/>
    </xf>
    <xf numFmtId="0" fontId="12" fillId="0" borderId="0" xfId="20" applyFont="1" applyAlignment="1">
      <alignment horizontal="center"/>
    </xf>
    <xf numFmtId="0" fontId="12" fillId="0" borderId="0" xfId="21" applyFont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7" fillId="0" borderId="0" xfId="20" applyFont="1" applyAlignment="1">
      <alignment horizontal="center" vertical="center"/>
    </xf>
    <xf numFmtId="0" fontId="15" fillId="0" borderId="0" xfId="20" applyFont="1" applyAlignment="1">
      <alignment horizontal="center" vertical="center"/>
    </xf>
    <xf numFmtId="0" fontId="16" fillId="0" borderId="0" xfId="20" applyFont="1" applyAlignment="1">
      <alignment horizontal="right" vertical="center"/>
    </xf>
    <xf numFmtId="0" fontId="16" fillId="0" borderId="0" xfId="20" applyFont="1" applyAlignment="1">
      <alignment horizontal="center" vertical="center"/>
    </xf>
    <xf numFmtId="3" fontId="15" fillId="0" borderId="215" xfId="11" applyNumberFormat="1" applyFont="1" applyBorder="1" applyAlignment="1">
      <alignment horizontal="center" vertical="center" wrapText="1"/>
    </xf>
    <xf numFmtId="3" fontId="15" fillId="0" borderId="85" xfId="11" applyNumberFormat="1" applyFont="1" applyBorder="1" applyAlignment="1">
      <alignment horizontal="center" vertical="center" wrapText="1"/>
    </xf>
    <xf numFmtId="3" fontId="15" fillId="0" borderId="59" xfId="11" applyNumberFormat="1" applyFont="1" applyBorder="1" applyAlignment="1">
      <alignment horizontal="center" vertical="center" wrapText="1"/>
    </xf>
    <xf numFmtId="0" fontId="23" fillId="0" borderId="54" xfId="11" applyFont="1" applyBorder="1" applyAlignment="1">
      <alignment horizontal="center" vertical="center" textRotation="90"/>
    </xf>
    <xf numFmtId="0" fontId="15" fillId="0" borderId="55" xfId="11" applyFont="1" applyBorder="1" applyAlignment="1">
      <alignment horizontal="center" vertical="center" wrapText="1"/>
    </xf>
    <xf numFmtId="3" fontId="15" fillId="0" borderId="55" xfId="11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3" fontId="6" fillId="0" borderId="30" xfId="0" applyNumberFormat="1" applyFont="1" applyBorder="1" applyAlignment="1">
      <alignment horizontal="center" vertical="center" wrapText="1"/>
    </xf>
    <xf numFmtId="0" fontId="21" fillId="0" borderId="60" xfId="14" applyFont="1" applyBorder="1" applyAlignment="1">
      <alignment horizontal="center" vertical="center" wrapText="1"/>
    </xf>
    <xf numFmtId="0" fontId="15" fillId="0" borderId="0" xfId="14" applyFont="1" applyAlignment="1">
      <alignment horizontal="center" vertical="center" wrapText="1"/>
    </xf>
    <xf numFmtId="0" fontId="21" fillId="0" borderId="211" xfId="15" applyFont="1" applyBorder="1" applyAlignment="1">
      <alignment horizontal="center"/>
    </xf>
    <xf numFmtId="0" fontId="15" fillId="0" borderId="50" xfId="14" applyFont="1" applyBorder="1" applyAlignment="1">
      <alignment horizontal="left" vertical="center"/>
    </xf>
    <xf numFmtId="0" fontId="112" fillId="0" borderId="252" xfId="19" applyFont="1" applyBorder="1" applyAlignment="1">
      <alignment horizontal="center" vertical="center" wrapText="1"/>
    </xf>
    <xf numFmtId="0" fontId="112" fillId="0" borderId="253" xfId="19" applyFont="1" applyBorder="1" applyAlignment="1">
      <alignment horizontal="center" vertical="center" wrapText="1"/>
    </xf>
    <xf numFmtId="0" fontId="112" fillId="0" borderId="245" xfId="19" applyFont="1" applyBorder="1" applyAlignment="1">
      <alignment horizontal="center" vertical="center" wrapText="1"/>
    </xf>
    <xf numFmtId="0" fontId="112" fillId="0" borderId="254" xfId="19" applyFont="1" applyBorder="1" applyAlignment="1">
      <alignment horizontal="center" vertical="center" wrapText="1"/>
    </xf>
    <xf numFmtId="0" fontId="23" fillId="3" borderId="0" xfId="21" applyFont="1" applyFill="1" applyAlignment="1">
      <alignment horizontal="left"/>
    </xf>
    <xf numFmtId="166" fontId="103" fillId="0" borderId="0" xfId="19" applyNumberFormat="1" applyFont="1" applyAlignment="1">
      <alignment horizontal="center" vertical="center" wrapText="1"/>
    </xf>
    <xf numFmtId="0" fontId="0" fillId="0" borderId="0" xfId="0"/>
    <xf numFmtId="0" fontId="111" fillId="0" borderId="0" xfId="0" applyFont="1" applyAlignment="1">
      <alignment horizontal="right"/>
    </xf>
    <xf numFmtId="166" fontId="15" fillId="0" borderId="0" xfId="19" applyNumberFormat="1" applyFont="1" applyAlignment="1">
      <alignment horizontal="center" vertical="center" wrapText="1"/>
    </xf>
    <xf numFmtId="0" fontId="12" fillId="0" borderId="26" xfId="19" applyFont="1" applyBorder="1" applyAlignment="1">
      <alignment horizontal="left"/>
    </xf>
    <xf numFmtId="0" fontId="21" fillId="0" borderId="112" xfId="19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7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&#201;NZ&#220;GY\Judit\Judit\2019.%20&#233;vi%20ktgv\2-2019%20mell&#233;kle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  <sheetDataSet>
      <sheetData sheetId="0"/>
      <sheetData sheetId="1">
        <row r="6">
          <cell r="C6">
            <v>1177805</v>
          </cell>
        </row>
        <row r="12">
          <cell r="C12">
            <v>281650</v>
          </cell>
        </row>
        <row r="19">
          <cell r="C19">
            <v>0</v>
          </cell>
        </row>
        <row r="26">
          <cell r="C26">
            <v>998464</v>
          </cell>
        </row>
        <row r="34">
          <cell r="C34">
            <v>297591</v>
          </cell>
        </row>
        <row r="45">
          <cell r="C45">
            <v>85977</v>
          </cell>
        </row>
        <row r="51">
          <cell r="C51">
            <v>0</v>
          </cell>
        </row>
        <row r="56">
          <cell r="C56">
            <v>0</v>
          </cell>
        </row>
        <row r="71">
          <cell r="C71">
            <v>5856110</v>
          </cell>
        </row>
        <row r="74">
          <cell r="C74">
            <v>1075151</v>
          </cell>
        </row>
        <row r="94">
          <cell r="F94">
            <v>1052004.8158995816</v>
          </cell>
        </row>
        <row r="95">
          <cell r="F95">
            <v>207392.01910041843</v>
          </cell>
        </row>
        <row r="96">
          <cell r="F96">
            <v>1203451</v>
          </cell>
        </row>
        <row r="97">
          <cell r="F97">
            <v>68000</v>
          </cell>
        </row>
        <row r="103">
          <cell r="F103">
            <v>256032</v>
          </cell>
        </row>
        <row r="108">
          <cell r="F108">
            <v>340707</v>
          </cell>
        </row>
        <row r="110">
          <cell r="F110">
            <v>2818698</v>
          </cell>
        </row>
        <row r="112">
          <cell r="F112">
            <v>2358247</v>
          </cell>
        </row>
        <row r="114">
          <cell r="F114">
            <v>0</v>
          </cell>
        </row>
        <row r="122">
          <cell r="C122">
            <v>0</v>
          </cell>
        </row>
        <row r="125">
          <cell r="C125">
            <v>393065</v>
          </cell>
        </row>
        <row r="139">
          <cell r="F139">
            <v>1075151</v>
          </cell>
        </row>
      </sheetData>
      <sheetData sheetId="2">
        <row r="19">
          <cell r="G19">
            <v>2914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I12" sqref="I12"/>
    </sheetView>
  </sheetViews>
  <sheetFormatPr defaultRowHeight="15" x14ac:dyDescent="0.25"/>
  <cols>
    <col min="2" max="2" width="9.140625" style="965"/>
    <col min="3" max="3" width="42.42578125" customWidth="1"/>
  </cols>
  <sheetData>
    <row r="1" spans="1:3" ht="18" x14ac:dyDescent="0.25">
      <c r="A1" s="968" t="s">
        <v>0</v>
      </c>
      <c r="B1" s="968" t="s">
        <v>1</v>
      </c>
      <c r="C1" s="968" t="s">
        <v>2</v>
      </c>
    </row>
    <row r="2" spans="1:3" ht="18" x14ac:dyDescent="0.25">
      <c r="A2" s="968" t="s">
        <v>3</v>
      </c>
      <c r="B2" s="969"/>
      <c r="C2" s="966" t="s">
        <v>4</v>
      </c>
    </row>
    <row r="3" spans="1:3" ht="18" x14ac:dyDescent="0.35">
      <c r="A3" s="970"/>
      <c r="B3" s="970" t="s">
        <v>3</v>
      </c>
      <c r="C3" s="967" t="s">
        <v>4</v>
      </c>
    </row>
    <row r="4" spans="1:3" ht="18" x14ac:dyDescent="0.35">
      <c r="A4" s="970"/>
      <c r="B4" s="970" t="s">
        <v>5</v>
      </c>
      <c r="C4" s="967" t="s">
        <v>6</v>
      </c>
    </row>
    <row r="5" spans="1:3" ht="18" x14ac:dyDescent="0.35">
      <c r="A5" s="970"/>
      <c r="B5" s="970" t="s">
        <v>7</v>
      </c>
      <c r="C5" s="967" t="s">
        <v>8</v>
      </c>
    </row>
    <row r="6" spans="1:3" ht="18" x14ac:dyDescent="0.35">
      <c r="A6" s="970"/>
      <c r="B6" s="970" t="s">
        <v>9</v>
      </c>
      <c r="C6" s="967" t="s">
        <v>10</v>
      </c>
    </row>
    <row r="7" spans="1:3" ht="18" x14ac:dyDescent="0.35">
      <c r="A7" s="970"/>
      <c r="B7" s="970" t="s">
        <v>11</v>
      </c>
      <c r="C7" s="967" t="s">
        <v>379</v>
      </c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SheetLayoutView="100" workbookViewId="0"/>
  </sheetViews>
  <sheetFormatPr defaultRowHeight="15" x14ac:dyDescent="0.3"/>
  <cols>
    <col min="1" max="1" width="8.5703125" style="99" customWidth="1"/>
    <col min="2" max="2" width="62.42578125" style="100" customWidth="1"/>
    <col min="3" max="3" width="15" style="101" customWidth="1"/>
    <col min="4" max="4" width="15.28515625" style="101" customWidth="1"/>
    <col min="5" max="5" width="13.42578125" style="551" customWidth="1"/>
    <col min="6" max="6" width="8.5703125" style="102" customWidth="1"/>
    <col min="7" max="7" width="52.42578125" style="100" customWidth="1"/>
    <col min="8" max="8" width="13.5703125" style="101" customWidth="1"/>
    <col min="9" max="9" width="14.42578125" style="101" customWidth="1"/>
    <col min="10" max="10" width="16.5703125" style="551" customWidth="1"/>
    <col min="11" max="11" width="16.5703125" style="101" customWidth="1"/>
    <col min="12" max="12" width="3.42578125" style="103" customWidth="1"/>
    <col min="13" max="13" width="9.5703125" style="100" bestFit="1" customWidth="1"/>
    <col min="14" max="16384" width="9.140625" style="100"/>
  </cols>
  <sheetData>
    <row r="1" spans="1:13" s="106" customFormat="1" ht="18" x14ac:dyDescent="0.35">
      <c r="A1" s="1028" t="s">
        <v>807</v>
      </c>
      <c r="B1" s="1031"/>
      <c r="C1" s="104"/>
      <c r="D1" s="104"/>
      <c r="E1" s="536"/>
      <c r="F1" s="105"/>
      <c r="H1" s="107"/>
      <c r="I1" s="107"/>
      <c r="J1" s="552"/>
      <c r="K1" s="107"/>
      <c r="L1" s="108"/>
    </row>
    <row r="2" spans="1:13" s="106" customFormat="1" ht="14.25" x14ac:dyDescent="0.3">
      <c r="A2" s="98" t="s">
        <v>760</v>
      </c>
      <c r="B2" s="98"/>
      <c r="C2" s="104"/>
      <c r="D2" s="104"/>
      <c r="E2" s="536"/>
      <c r="F2" s="105"/>
      <c r="H2" s="107"/>
      <c r="I2" s="107"/>
      <c r="J2" s="552"/>
      <c r="K2" s="107"/>
      <c r="L2" s="108"/>
    </row>
    <row r="3" spans="1:13" s="111" customFormat="1" ht="26.25" customHeight="1" x14ac:dyDescent="0.25">
      <c r="A3" s="1687" t="s">
        <v>761</v>
      </c>
      <c r="B3" s="1687"/>
      <c r="C3" s="1687"/>
      <c r="D3" s="1687"/>
      <c r="E3" s="1687"/>
      <c r="F3" s="1687"/>
      <c r="G3" s="1687"/>
      <c r="H3" s="1687"/>
      <c r="I3" s="109"/>
      <c r="J3" s="553"/>
      <c r="K3" s="109"/>
      <c r="L3" s="110"/>
    </row>
    <row r="4" spans="1:13" s="111" customFormat="1" ht="18.75" customHeight="1" x14ac:dyDescent="0.25">
      <c r="A4" s="1687"/>
      <c r="B4" s="1687"/>
      <c r="C4" s="1687"/>
      <c r="D4" s="1687"/>
      <c r="E4" s="1687"/>
      <c r="F4" s="1687"/>
      <c r="G4" s="1687"/>
      <c r="H4" s="1687"/>
      <c r="I4" s="112"/>
      <c r="J4" s="554"/>
      <c r="K4" s="112"/>
      <c r="L4" s="110"/>
    </row>
    <row r="5" spans="1:13" ht="43.5" customHeight="1" x14ac:dyDescent="0.3">
      <c r="A5" s="113"/>
      <c r="B5" s="114" t="s">
        <v>449</v>
      </c>
      <c r="C5" s="412" t="s">
        <v>762</v>
      </c>
      <c r="D5" s="412" t="s">
        <v>763</v>
      </c>
      <c r="E5" s="537" t="s">
        <v>17</v>
      </c>
      <c r="F5" s="115"/>
      <c r="G5" s="115" t="s">
        <v>450</v>
      </c>
      <c r="H5" s="412" t="s">
        <v>762</v>
      </c>
      <c r="I5" s="412" t="s">
        <v>763</v>
      </c>
      <c r="J5" s="537" t="s">
        <v>17</v>
      </c>
      <c r="K5" s="116"/>
    </row>
    <row r="6" spans="1:13" ht="15" customHeight="1" x14ac:dyDescent="0.3">
      <c r="A6" s="117" t="s">
        <v>3</v>
      </c>
      <c r="B6" s="100" t="s">
        <v>451</v>
      </c>
      <c r="C6" s="119">
        <f>SUM('1. Bevételek_kiadások_összesen'!C7)</f>
        <v>1177805</v>
      </c>
      <c r="D6" s="119">
        <f>SUM(C6+E6)</f>
        <v>1177805</v>
      </c>
      <c r="E6" s="538">
        <f>SUM('1. Bevételek_kiadások_összesen'!E7)</f>
        <v>0</v>
      </c>
      <c r="F6" s="421" t="s">
        <v>3</v>
      </c>
      <c r="G6" s="100" t="s">
        <v>452</v>
      </c>
      <c r="H6" s="118">
        <v>1052005</v>
      </c>
      <c r="I6" s="118">
        <f t="shared" ref="I6:I11" si="0">SUM(H6+J6)</f>
        <v>1052005</v>
      </c>
      <c r="J6" s="555">
        <f>SUM('1. Bevételek_kiadások_összesen'!E96)</f>
        <v>0</v>
      </c>
    </row>
    <row r="7" spans="1:13" ht="15" customHeight="1" x14ac:dyDescent="0.3">
      <c r="A7" s="117" t="s">
        <v>5</v>
      </c>
      <c r="B7" s="100" t="s">
        <v>453</v>
      </c>
      <c r="C7" s="119">
        <v>281650</v>
      </c>
      <c r="D7" s="119">
        <f>SUM(C7+E7)</f>
        <v>281650</v>
      </c>
      <c r="E7" s="538">
        <f>SUM('1. Bevételek_kiadások_összesen'!E14)</f>
        <v>0</v>
      </c>
      <c r="F7" s="421" t="s">
        <v>5</v>
      </c>
      <c r="G7" s="100" t="s">
        <v>183</v>
      </c>
      <c r="H7" s="118">
        <v>207392</v>
      </c>
      <c r="I7" s="118">
        <f t="shared" si="0"/>
        <v>207392</v>
      </c>
      <c r="J7" s="555">
        <f>SUM('1. Bevételek_kiadások_összesen'!E97)</f>
        <v>0</v>
      </c>
    </row>
    <row r="8" spans="1:13" x14ac:dyDescent="0.3">
      <c r="A8" s="117" t="s">
        <v>7</v>
      </c>
      <c r="B8" s="100" t="s">
        <v>367</v>
      </c>
      <c r="C8" s="119">
        <v>998464</v>
      </c>
      <c r="D8" s="119">
        <f>SUM(C8+E8)</f>
        <v>998464</v>
      </c>
      <c r="E8" s="538">
        <v>0</v>
      </c>
      <c r="F8" s="421" t="s">
        <v>7</v>
      </c>
      <c r="G8" s="100" t="s">
        <v>454</v>
      </c>
      <c r="H8" s="118">
        <v>1203451</v>
      </c>
      <c r="I8" s="118">
        <f>SUM(H8+J8)</f>
        <v>1203451</v>
      </c>
      <c r="J8" s="555">
        <f>SUM('1. Bevételek_kiadások_összesen'!E98)</f>
        <v>0</v>
      </c>
    </row>
    <row r="9" spans="1:13" x14ac:dyDescent="0.3">
      <c r="A9" s="117" t="s">
        <v>9</v>
      </c>
      <c r="B9" s="120" t="s">
        <v>455</v>
      </c>
      <c r="C9" s="119">
        <v>297591</v>
      </c>
      <c r="D9" s="119">
        <f>SUM(C9+E9)</f>
        <v>297591</v>
      </c>
      <c r="E9" s="538"/>
      <c r="F9" s="422" t="s">
        <v>9</v>
      </c>
      <c r="G9" s="100" t="s">
        <v>185</v>
      </c>
      <c r="H9" s="118">
        <v>68000</v>
      </c>
      <c r="I9" s="118">
        <f t="shared" si="0"/>
        <v>68000</v>
      </c>
      <c r="J9" s="555">
        <f>SUM('1. Bevételek_kiadások_összesen'!E99)</f>
        <v>0</v>
      </c>
    </row>
    <row r="10" spans="1:13" x14ac:dyDescent="0.3">
      <c r="A10" s="117">
        <v>5</v>
      </c>
      <c r="B10" s="100" t="s">
        <v>456</v>
      </c>
      <c r="C10" s="119">
        <v>0</v>
      </c>
      <c r="D10" s="119">
        <f>SUM(C10+E10)</f>
        <v>0</v>
      </c>
      <c r="E10" s="538">
        <v>0</v>
      </c>
      <c r="F10" s="422" t="s">
        <v>11</v>
      </c>
      <c r="G10" s="121" t="s">
        <v>457</v>
      </c>
      <c r="H10" s="122">
        <v>596739</v>
      </c>
      <c r="I10" s="118">
        <f t="shared" si="0"/>
        <v>596739</v>
      </c>
      <c r="J10" s="555">
        <f>SUM('1. Bevételek_kiadások_összesen'!E100)</f>
        <v>0</v>
      </c>
      <c r="K10" s="123"/>
    </row>
    <row r="11" spans="1:13" x14ac:dyDescent="0.3">
      <c r="A11" s="117"/>
      <c r="C11" s="119"/>
      <c r="D11" s="119"/>
      <c r="E11" s="538"/>
      <c r="F11" s="422" t="s">
        <v>92</v>
      </c>
      <c r="G11" s="121" t="s">
        <v>458</v>
      </c>
      <c r="H11" s="122">
        <v>0</v>
      </c>
      <c r="I11" s="118">
        <f t="shared" si="0"/>
        <v>0</v>
      </c>
      <c r="J11" s="556">
        <f>SUM('1. Bevételek_kiadások_összesen'!E126)</f>
        <v>0</v>
      </c>
      <c r="K11" s="123"/>
    </row>
    <row r="12" spans="1:13" x14ac:dyDescent="0.3">
      <c r="A12" s="117"/>
      <c r="B12" s="120"/>
      <c r="C12" s="119"/>
      <c r="D12" s="119"/>
      <c r="E12" s="538"/>
      <c r="F12" s="422"/>
      <c r="G12" s="121"/>
      <c r="H12" s="122"/>
      <c r="I12" s="122"/>
      <c r="J12" s="556"/>
      <c r="K12" s="123"/>
    </row>
    <row r="13" spans="1:13" s="111" customFormat="1" ht="24.95" customHeight="1" x14ac:dyDescent="0.25">
      <c r="A13" s="124"/>
      <c r="B13" s="125" t="s">
        <v>459</v>
      </c>
      <c r="C13" s="413">
        <f>SUM(C6:C12)</f>
        <v>2755510</v>
      </c>
      <c r="D13" s="413">
        <f>SUM(D6:D12)</f>
        <v>2755510</v>
      </c>
      <c r="E13" s="539">
        <f>SUM(E6:E12)</f>
        <v>0</v>
      </c>
      <c r="F13" s="423"/>
      <c r="G13" s="125" t="s">
        <v>460</v>
      </c>
      <c r="H13" s="126">
        <f>SUM(H6:H12)</f>
        <v>3127587</v>
      </c>
      <c r="I13" s="126">
        <f>SUM(I6:I12)</f>
        <v>3127587</v>
      </c>
      <c r="J13" s="557">
        <f>SUM(J6:J12)</f>
        <v>0</v>
      </c>
      <c r="K13" s="127"/>
      <c r="L13" s="110"/>
      <c r="M13" s="144"/>
    </row>
    <row r="14" spans="1:13" ht="23.25" customHeight="1" x14ac:dyDescent="0.3">
      <c r="A14" s="128"/>
      <c r="B14" s="129" t="s">
        <v>461</v>
      </c>
      <c r="C14" s="414"/>
      <c r="D14" s="414"/>
      <c r="E14" s="540"/>
      <c r="F14" s="129"/>
      <c r="G14" s="129" t="s">
        <v>462</v>
      </c>
      <c r="H14" s="130"/>
      <c r="I14" s="130"/>
      <c r="J14" s="558"/>
      <c r="K14" s="132"/>
      <c r="L14" s="133"/>
    </row>
    <row r="15" spans="1:13" x14ac:dyDescent="0.3">
      <c r="A15" s="117" t="s">
        <v>92</v>
      </c>
      <c r="B15" s="134" t="s">
        <v>463</v>
      </c>
      <c r="C15" s="131">
        <v>0</v>
      </c>
      <c r="D15" s="131">
        <f>SUM(C15+E15)</f>
        <v>0</v>
      </c>
      <c r="E15" s="541">
        <f>SUM('1. Bevételek_kiadások_összesen'!E21)</f>
        <v>0</v>
      </c>
      <c r="F15" s="424" t="s">
        <v>240</v>
      </c>
      <c r="G15" s="134" t="s">
        <v>464</v>
      </c>
      <c r="H15" s="130">
        <v>2818698</v>
      </c>
      <c r="I15" s="118">
        <f>SUM(H15+J15)</f>
        <v>2818698</v>
      </c>
      <c r="J15" s="558">
        <f>SUM('1. Bevételek_kiadások_összesen'!E112)</f>
        <v>0</v>
      </c>
      <c r="K15" s="132"/>
      <c r="L15" s="135"/>
    </row>
    <row r="16" spans="1:13" x14ac:dyDescent="0.3">
      <c r="A16" s="117" t="s">
        <v>240</v>
      </c>
      <c r="B16" s="134" t="s">
        <v>371</v>
      </c>
      <c r="C16" s="131">
        <v>85977</v>
      </c>
      <c r="D16" s="131">
        <f>SUM(C16+E16)</f>
        <v>85977</v>
      </c>
      <c r="E16" s="541">
        <f>'1. Bevételek_kiadások_összesen'!E47</f>
        <v>0</v>
      </c>
      <c r="F16" s="424" t="s">
        <v>114</v>
      </c>
      <c r="G16" s="134" t="s">
        <v>465</v>
      </c>
      <c r="H16" s="130">
        <v>2358247</v>
      </c>
      <c r="I16" s="118">
        <f>SUM(H16+J16)</f>
        <v>2358247</v>
      </c>
      <c r="J16" s="558">
        <f>SUM('1. Bevételek_kiadások_összesen'!E114)</f>
        <v>0</v>
      </c>
      <c r="K16" s="132"/>
      <c r="L16" s="135"/>
    </row>
    <row r="17" spans="1:13" x14ac:dyDescent="0.3">
      <c r="A17" s="117" t="s">
        <v>114</v>
      </c>
      <c r="B17" s="100" t="s">
        <v>466</v>
      </c>
      <c r="C17" s="131">
        <v>0</v>
      </c>
      <c r="D17" s="131">
        <f>SUM(C17+E17)</f>
        <v>0</v>
      </c>
      <c r="E17" s="541">
        <v>0</v>
      </c>
      <c r="F17" s="424" t="s">
        <v>124</v>
      </c>
      <c r="G17" s="134" t="s">
        <v>467</v>
      </c>
      <c r="H17" s="130">
        <v>0</v>
      </c>
      <c r="I17" s="118">
        <f>SUM(H17+J17)</f>
        <v>0</v>
      </c>
      <c r="J17" s="558"/>
      <c r="K17" s="132"/>
      <c r="L17" s="135"/>
    </row>
    <row r="18" spans="1:13" x14ac:dyDescent="0.3">
      <c r="A18" s="117"/>
      <c r="C18" s="131"/>
      <c r="D18" s="131"/>
      <c r="E18" s="541"/>
      <c r="F18" s="424" t="s">
        <v>253</v>
      </c>
      <c r="G18" s="134" t="s">
        <v>468</v>
      </c>
      <c r="H18" s="130">
        <v>393065</v>
      </c>
      <c r="I18" s="118">
        <f>SUM(H18+J18)</f>
        <v>1008065</v>
      </c>
      <c r="J18" s="558">
        <f>SUM('1. Bevételek_kiadások_összesen'!E127)</f>
        <v>615000</v>
      </c>
      <c r="K18" s="132"/>
      <c r="L18" s="135"/>
    </row>
    <row r="19" spans="1:13" x14ac:dyDescent="0.3">
      <c r="A19" s="117"/>
      <c r="C19" s="131"/>
      <c r="D19" s="131"/>
      <c r="E19" s="541"/>
      <c r="F19" s="424"/>
      <c r="G19" s="134"/>
      <c r="H19" s="130"/>
      <c r="I19" s="130"/>
      <c r="J19" s="558"/>
      <c r="K19" s="132"/>
      <c r="L19" s="135"/>
    </row>
    <row r="20" spans="1:13" s="111" customFormat="1" ht="24.95" customHeight="1" thickBot="1" x14ac:dyDescent="0.3">
      <c r="A20" s="136"/>
      <c r="B20" s="137" t="s">
        <v>469</v>
      </c>
      <c r="C20" s="415">
        <f>SUM(C15:C19)</f>
        <v>85977</v>
      </c>
      <c r="D20" s="415">
        <f>SUM(D15:D19)</f>
        <v>85977</v>
      </c>
      <c r="E20" s="542">
        <f>SUM(E15:E19)</f>
        <v>0</v>
      </c>
      <c r="F20" s="425"/>
      <c r="G20" s="137" t="s">
        <v>470</v>
      </c>
      <c r="H20" s="804">
        <f>SUM(H15:H19)</f>
        <v>5570010</v>
      </c>
      <c r="I20" s="804">
        <f>SUM(I15:I19)</f>
        <v>6185010</v>
      </c>
      <c r="J20" s="805">
        <f>SUM(J15:J19)</f>
        <v>615000</v>
      </c>
      <c r="K20" s="127"/>
      <c r="L20" s="110"/>
      <c r="M20" s="144"/>
    </row>
    <row r="21" spans="1:13" s="111" customFormat="1" ht="24.95" customHeight="1" thickTop="1" thickBot="1" x14ac:dyDescent="0.3">
      <c r="A21" s="138"/>
      <c r="B21" s="139" t="s">
        <v>471</v>
      </c>
      <c r="C21" s="416">
        <f>C13+C20</f>
        <v>2841487</v>
      </c>
      <c r="D21" s="141">
        <f>D13+D20</f>
        <v>2841487</v>
      </c>
      <c r="E21" s="543">
        <f>E13+E20</f>
        <v>0</v>
      </c>
      <c r="F21" s="426"/>
      <c r="G21" s="140" t="s">
        <v>472</v>
      </c>
      <c r="H21" s="433">
        <f>H13+H20</f>
        <v>8697597</v>
      </c>
      <c r="I21" s="433">
        <f>I13+I20</f>
        <v>9312597</v>
      </c>
      <c r="J21" s="561">
        <f>J13+J20</f>
        <v>615000</v>
      </c>
      <c r="K21" s="142"/>
      <c r="L21" s="110"/>
    </row>
    <row r="22" spans="1:13" s="111" customFormat="1" ht="24.95" customHeight="1" thickTop="1" x14ac:dyDescent="0.3">
      <c r="A22" s="117"/>
      <c r="B22" s="129" t="s">
        <v>473</v>
      </c>
      <c r="C22" s="145"/>
      <c r="D22" s="145"/>
      <c r="E22" s="544"/>
      <c r="F22" s="99"/>
      <c r="G22" s="129" t="s">
        <v>474</v>
      </c>
      <c r="H22" s="143"/>
      <c r="I22" s="1120"/>
      <c r="J22" s="1122"/>
      <c r="K22" s="144"/>
      <c r="L22" s="110"/>
    </row>
    <row r="23" spans="1:13" s="111" customFormat="1" x14ac:dyDescent="0.3">
      <c r="A23" s="117" t="s">
        <v>124</v>
      </c>
      <c r="B23" s="111" t="s">
        <v>153</v>
      </c>
      <c r="C23" s="145">
        <v>0</v>
      </c>
      <c r="D23" s="119">
        <f>E23+C23</f>
        <v>0</v>
      </c>
      <c r="E23" s="544">
        <v>0</v>
      </c>
      <c r="F23" s="99" t="s">
        <v>476</v>
      </c>
      <c r="G23" s="111" t="s">
        <v>477</v>
      </c>
      <c r="H23" s="143"/>
      <c r="I23" s="118">
        <f t="shared" ref="I23:I31" si="1">SUM(H23+J23)</f>
        <v>0</v>
      </c>
      <c r="J23" s="1215">
        <v>0</v>
      </c>
      <c r="K23" s="144"/>
      <c r="L23" s="110"/>
    </row>
    <row r="24" spans="1:13" s="111" customFormat="1" x14ac:dyDescent="0.3">
      <c r="A24" s="117" t="s">
        <v>253</v>
      </c>
      <c r="B24" s="111" t="s">
        <v>478</v>
      </c>
      <c r="C24" s="145">
        <v>372077</v>
      </c>
      <c r="D24" s="119">
        <f>E24+C24</f>
        <v>372077</v>
      </c>
      <c r="E24" s="544">
        <v>0</v>
      </c>
      <c r="F24" s="99" t="s">
        <v>479</v>
      </c>
      <c r="G24" s="111" t="s">
        <v>582</v>
      </c>
      <c r="H24" s="143">
        <v>1075151</v>
      </c>
      <c r="I24" s="118">
        <f>SUM(H24+J24)</f>
        <v>1075151</v>
      </c>
      <c r="J24" s="559">
        <v>0</v>
      </c>
      <c r="K24" s="144"/>
      <c r="L24" s="110"/>
    </row>
    <row r="25" spans="1:13" s="111" customFormat="1" x14ac:dyDescent="0.3">
      <c r="A25" s="117" t="s">
        <v>476</v>
      </c>
      <c r="B25" s="111" t="s">
        <v>157</v>
      </c>
      <c r="C25" s="145">
        <v>1075151</v>
      </c>
      <c r="D25" s="119">
        <f t="shared" ref="D25" si="2">SUM(C25+E25)</f>
        <v>1075151</v>
      </c>
      <c r="E25" s="544">
        <v>0</v>
      </c>
      <c r="F25" s="99"/>
      <c r="H25" s="143"/>
      <c r="I25" s="1121">
        <f>SUM(H25+J25)</f>
        <v>0</v>
      </c>
      <c r="J25" s="1122">
        <v>0</v>
      </c>
      <c r="K25" s="144"/>
      <c r="L25" s="110"/>
    </row>
    <row r="26" spans="1:13" s="111" customFormat="1" ht="18.75" customHeight="1" x14ac:dyDescent="0.3">
      <c r="A26" s="117"/>
      <c r="B26" s="134"/>
      <c r="C26" s="145">
        <v>0</v>
      </c>
      <c r="D26" s="119">
        <f>E26+C26</f>
        <v>0</v>
      </c>
      <c r="E26" s="544">
        <v>0</v>
      </c>
      <c r="F26" s="99"/>
      <c r="G26" s="129" t="s">
        <v>481</v>
      </c>
      <c r="H26" s="1120"/>
      <c r="I26" s="1121">
        <f t="shared" si="1"/>
        <v>0</v>
      </c>
      <c r="J26" s="559"/>
      <c r="K26" s="144"/>
      <c r="L26" s="110"/>
    </row>
    <row r="27" spans="1:13" s="111" customFormat="1" x14ac:dyDescent="0.3">
      <c r="A27" s="117"/>
      <c r="B27" s="129" t="s">
        <v>480</v>
      </c>
      <c r="C27" s="145"/>
      <c r="D27" s="145"/>
      <c r="E27" s="544"/>
      <c r="F27" s="99" t="s">
        <v>482</v>
      </c>
      <c r="G27" s="111" t="s">
        <v>483</v>
      </c>
      <c r="H27" s="1120">
        <v>0</v>
      </c>
      <c r="I27" s="1121">
        <f t="shared" si="1"/>
        <v>0</v>
      </c>
      <c r="J27" s="559"/>
      <c r="K27" s="144"/>
      <c r="L27" s="110"/>
    </row>
    <row r="28" spans="1:13" s="111" customFormat="1" x14ac:dyDescent="0.3">
      <c r="A28" s="117" t="s">
        <v>479</v>
      </c>
      <c r="B28" s="111" t="s">
        <v>759</v>
      </c>
      <c r="C28" s="145">
        <v>0</v>
      </c>
      <c r="D28" s="119">
        <f>E28+C28</f>
        <v>615000</v>
      </c>
      <c r="E28" s="544">
        <f>SUM('1. Bevételek_kiadások_összesen'!E65)</f>
        <v>615000</v>
      </c>
      <c r="F28" s="99" t="s">
        <v>484</v>
      </c>
      <c r="G28" s="111" t="s">
        <v>477</v>
      </c>
      <c r="H28" s="1120">
        <v>0</v>
      </c>
      <c r="I28" s="1121">
        <f t="shared" si="1"/>
        <v>0</v>
      </c>
      <c r="J28" s="559"/>
      <c r="K28" s="144"/>
      <c r="L28" s="110"/>
    </row>
    <row r="29" spans="1:13" s="111" customFormat="1" x14ac:dyDescent="0.3">
      <c r="A29" s="117" t="s">
        <v>482</v>
      </c>
      <c r="B29" s="111" t="s">
        <v>475</v>
      </c>
      <c r="C29" s="145"/>
      <c r="D29" s="145"/>
      <c r="E29" s="544"/>
      <c r="F29" s="99"/>
      <c r="H29" s="1120"/>
      <c r="I29" s="1121"/>
      <c r="J29" s="559"/>
      <c r="K29" s="144"/>
      <c r="L29" s="110"/>
    </row>
    <row r="30" spans="1:13" s="111" customFormat="1" x14ac:dyDescent="0.3">
      <c r="A30" s="117" t="s">
        <v>484</v>
      </c>
      <c r="B30" s="111" t="s">
        <v>478</v>
      </c>
      <c r="C30" s="145">
        <v>0</v>
      </c>
      <c r="D30" s="119">
        <f>E30+C30</f>
        <v>0</v>
      </c>
      <c r="E30" s="544">
        <v>0</v>
      </c>
      <c r="F30" s="99"/>
      <c r="G30" s="111" t="s">
        <v>582</v>
      </c>
      <c r="H30" s="143"/>
      <c r="I30" s="118">
        <f t="shared" si="1"/>
        <v>0</v>
      </c>
      <c r="J30" s="559"/>
      <c r="K30" s="144"/>
      <c r="L30" s="110"/>
    </row>
    <row r="31" spans="1:13" s="111" customFormat="1" x14ac:dyDescent="0.3">
      <c r="A31" s="117" t="s">
        <v>485</v>
      </c>
      <c r="B31" s="111" t="s">
        <v>486</v>
      </c>
      <c r="C31" s="145">
        <v>5484033</v>
      </c>
      <c r="D31" s="119">
        <f>SUM(C31+E31)</f>
        <v>5484033</v>
      </c>
      <c r="E31" s="544">
        <v>0</v>
      </c>
      <c r="F31" s="99"/>
      <c r="H31" s="143"/>
      <c r="I31" s="118">
        <f t="shared" si="1"/>
        <v>0</v>
      </c>
      <c r="J31" s="559"/>
      <c r="K31" s="144"/>
      <c r="L31" s="110"/>
    </row>
    <row r="32" spans="1:13" s="151" customFormat="1" ht="15.75" thickBot="1" x14ac:dyDescent="0.3">
      <c r="A32" s="128"/>
      <c r="B32" s="146" t="s">
        <v>487</v>
      </c>
      <c r="C32" s="149">
        <f>SUM(C23:C31)</f>
        <v>6931261</v>
      </c>
      <c r="D32" s="149">
        <f>SUM(D23:D31)</f>
        <v>7546261</v>
      </c>
      <c r="E32" s="545">
        <f>SUM(E23:E31)</f>
        <v>615000</v>
      </c>
      <c r="F32" s="148"/>
      <c r="G32" s="148" t="s">
        <v>488</v>
      </c>
      <c r="H32" s="147">
        <f>SUM(H22:H30)</f>
        <v>1075151</v>
      </c>
      <c r="I32" s="147">
        <f>SUM(I22:I30)</f>
        <v>1075151</v>
      </c>
      <c r="J32" s="560">
        <f>SUM(J22:J30)</f>
        <v>0</v>
      </c>
      <c r="K32" s="142"/>
      <c r="L32" s="150"/>
    </row>
    <row r="33" spans="1:12" s="111" customFormat="1" ht="30" customHeight="1" thickTop="1" thickBot="1" x14ac:dyDescent="0.3">
      <c r="A33" s="430"/>
      <c r="B33" s="140" t="s">
        <v>489</v>
      </c>
      <c r="C33" s="431">
        <f>SUM(C21+C32)</f>
        <v>9772748</v>
      </c>
      <c r="D33" s="431">
        <f>SUM(D21+D32)</f>
        <v>10387748</v>
      </c>
      <c r="E33" s="546">
        <f>SUM(E21+E32)</f>
        <v>615000</v>
      </c>
      <c r="F33" s="432"/>
      <c r="G33" s="140" t="s">
        <v>490</v>
      </c>
      <c r="H33" s="433">
        <f>SUM(H13+H20+H32)</f>
        <v>9772748</v>
      </c>
      <c r="I33" s="433">
        <f>I21+I32</f>
        <v>10387748</v>
      </c>
      <c r="J33" s="561">
        <f>J21+J32</f>
        <v>615000</v>
      </c>
      <c r="K33" s="142"/>
      <c r="L33" s="110"/>
    </row>
    <row r="34" spans="1:12" s="111" customFormat="1" ht="15.75" thickTop="1" x14ac:dyDescent="0.25">
      <c r="A34" s="152"/>
      <c r="B34" s="153" t="s">
        <v>491</v>
      </c>
      <c r="C34" s="417">
        <f>C21-H21</f>
        <v>-5856110</v>
      </c>
      <c r="D34" s="417">
        <f>D21-I21</f>
        <v>-6471110</v>
      </c>
      <c r="E34" s="547">
        <f>E21-J21</f>
        <v>-615000</v>
      </c>
      <c r="F34" s="427"/>
      <c r="G34" s="154"/>
      <c r="H34" s="155"/>
      <c r="I34" s="155"/>
      <c r="J34" s="562"/>
      <c r="K34" s="127"/>
      <c r="L34" s="110"/>
    </row>
    <row r="35" spans="1:12" s="111" customFormat="1" x14ac:dyDescent="0.25">
      <c r="A35" s="156"/>
      <c r="B35" s="157" t="s">
        <v>492</v>
      </c>
      <c r="C35" s="418">
        <f>C32-H32+C34</f>
        <v>0</v>
      </c>
      <c r="D35" s="418">
        <f>D32-I32+D34</f>
        <v>0</v>
      </c>
      <c r="E35" s="548">
        <f>E32-J32+E34</f>
        <v>0</v>
      </c>
      <c r="F35" s="428"/>
      <c r="G35" s="157"/>
      <c r="H35" s="155"/>
      <c r="I35" s="155"/>
      <c r="J35" s="562"/>
      <c r="K35" s="127"/>
      <c r="L35" s="110"/>
    </row>
    <row r="36" spans="1:12" ht="20.100000000000001" customHeight="1" x14ac:dyDescent="0.3">
      <c r="A36" s="117"/>
      <c r="B36" s="100" t="s">
        <v>493</v>
      </c>
      <c r="C36" s="419">
        <f>C13/C21</f>
        <v>0.96974225115230162</v>
      </c>
      <c r="D36" s="419"/>
      <c r="E36" s="549"/>
      <c r="G36" s="100" t="s">
        <v>494</v>
      </c>
      <c r="H36" s="159">
        <f>H13/H21</f>
        <v>0.35959208043325069</v>
      </c>
      <c r="I36" s="159"/>
      <c r="J36" s="563"/>
      <c r="K36" s="158"/>
    </row>
    <row r="37" spans="1:12" ht="20.100000000000001" customHeight="1" x14ac:dyDescent="0.3">
      <c r="A37" s="160"/>
      <c r="B37" s="161" t="s">
        <v>495</v>
      </c>
      <c r="C37" s="420">
        <f>C20/C21</f>
        <v>3.0257748847698406E-2</v>
      </c>
      <c r="D37" s="420"/>
      <c r="E37" s="550"/>
      <c r="F37" s="429"/>
      <c r="G37" s="161" t="s">
        <v>496</v>
      </c>
      <c r="H37" s="162">
        <f>H20/H21</f>
        <v>0.64040791956674925</v>
      </c>
      <c r="I37" s="162"/>
      <c r="J37" s="564"/>
      <c r="K37" s="158"/>
    </row>
    <row r="39" spans="1:12" s="102" customFormat="1" x14ac:dyDescent="0.3">
      <c r="A39" s="99"/>
      <c r="B39" s="100"/>
      <c r="C39" s="101" t="s">
        <v>497</v>
      </c>
      <c r="D39" s="101"/>
      <c r="E39" s="551"/>
      <c r="G39" s="100"/>
      <c r="H39" s="101"/>
      <c r="I39" s="101"/>
      <c r="J39" s="551"/>
      <c r="K39" s="101"/>
      <c r="L39" s="103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7"/>
  <sheetViews>
    <sheetView zoomScaleSheetLayoutView="88" workbookViewId="0">
      <selection activeCell="B1" sqref="B1"/>
    </sheetView>
  </sheetViews>
  <sheetFormatPr defaultRowHeight="17.25" x14ac:dyDescent="0.25"/>
  <cols>
    <col min="1" max="1" width="5.5703125" style="163" customWidth="1"/>
    <col min="2" max="2" width="56.42578125" style="164" customWidth="1"/>
    <col min="3" max="3" width="0" style="165" hidden="1" customWidth="1"/>
    <col min="4" max="4" width="16.5703125" style="166" hidden="1" customWidth="1"/>
    <col min="5" max="7" width="16.5703125" style="166" customWidth="1"/>
    <col min="8" max="16384" width="9.140625" style="163"/>
  </cols>
  <sheetData>
    <row r="1" spans="1:12" x14ac:dyDescent="0.25">
      <c r="B1" s="1402" t="s">
        <v>808</v>
      </c>
    </row>
    <row r="2" spans="1:12" x14ac:dyDescent="0.25">
      <c r="B2" s="1402" t="s">
        <v>746</v>
      </c>
    </row>
    <row r="3" spans="1:12" x14ac:dyDescent="0.25">
      <c r="A3" s="1689" t="s">
        <v>498</v>
      </c>
      <c r="B3" s="1689"/>
      <c r="C3" s="1689"/>
      <c r="D3" s="1689"/>
      <c r="E3" s="1689"/>
      <c r="F3" s="1689"/>
      <c r="G3" s="1689"/>
    </row>
    <row r="4" spans="1:12" x14ac:dyDescent="0.25">
      <c r="A4" s="1688" t="s">
        <v>655</v>
      </c>
      <c r="B4" s="1688"/>
      <c r="C4" s="1688"/>
      <c r="D4" s="1688"/>
      <c r="E4" s="1688"/>
      <c r="F4" s="1688"/>
      <c r="G4" s="1688"/>
    </row>
    <row r="5" spans="1:12" x14ac:dyDescent="0.25">
      <c r="B5" s="1366"/>
      <c r="C5" s="1366"/>
      <c r="D5" s="1690"/>
      <c r="E5" s="1690"/>
      <c r="F5" s="1690" t="s">
        <v>388</v>
      </c>
      <c r="G5" s="1690"/>
      <c r="I5" s="167"/>
      <c r="J5" s="167"/>
      <c r="K5" s="167"/>
      <c r="L5" s="167"/>
    </row>
    <row r="6" spans="1:12" s="1367" customFormat="1" ht="21" customHeight="1" thickBot="1" x14ac:dyDescent="0.3">
      <c r="A6" s="1691" t="s">
        <v>259</v>
      </c>
      <c r="B6" s="1691"/>
      <c r="C6" s="1367" t="s">
        <v>261</v>
      </c>
      <c r="D6" s="1367" t="s">
        <v>260</v>
      </c>
      <c r="E6" s="1367" t="s">
        <v>261</v>
      </c>
      <c r="F6" s="1367" t="s">
        <v>262</v>
      </c>
      <c r="G6" s="1367" t="s">
        <v>263</v>
      </c>
    </row>
    <row r="7" spans="1:12" s="168" customFormat="1" ht="18" thickTop="1" thickBot="1" x14ac:dyDescent="0.3">
      <c r="A7" s="1695" t="s">
        <v>499</v>
      </c>
      <c r="B7" s="1696" t="s">
        <v>2</v>
      </c>
      <c r="C7" s="1697" t="s">
        <v>656</v>
      </c>
      <c r="D7" s="1692"/>
      <c r="E7" s="1692" t="s">
        <v>553</v>
      </c>
      <c r="F7" s="1692" t="s">
        <v>554</v>
      </c>
      <c r="G7" s="1694" t="s">
        <v>657</v>
      </c>
    </row>
    <row r="8" spans="1:12" s="168" customFormat="1" ht="18" customHeight="1" thickTop="1" thickBot="1" x14ac:dyDescent="0.3">
      <c r="A8" s="1695"/>
      <c r="B8" s="1696"/>
      <c r="C8" s="1697"/>
      <c r="D8" s="1693"/>
      <c r="E8" s="1693"/>
      <c r="F8" s="1693"/>
      <c r="G8" s="1694"/>
    </row>
    <row r="9" spans="1:12" ht="18" customHeight="1" thickTop="1" x14ac:dyDescent="0.25">
      <c r="A9" s="169">
        <v>1</v>
      </c>
      <c r="B9" s="170" t="s">
        <v>789</v>
      </c>
      <c r="C9" s="171"/>
      <c r="D9" s="171"/>
      <c r="E9" s="171">
        <v>18000</v>
      </c>
      <c r="F9" s="171">
        <v>18000</v>
      </c>
      <c r="G9" s="1403">
        <v>18000</v>
      </c>
    </row>
    <row r="10" spans="1:12" ht="16.5" x14ac:dyDescent="0.25">
      <c r="A10" s="169">
        <v>2</v>
      </c>
      <c r="B10" s="170" t="s">
        <v>318</v>
      </c>
      <c r="C10" s="171">
        <v>20000</v>
      </c>
      <c r="D10" s="171"/>
      <c r="E10" s="171">
        <v>12900</v>
      </c>
      <c r="F10" s="171">
        <v>12900</v>
      </c>
      <c r="G10" s="1403">
        <v>12900</v>
      </c>
    </row>
    <row r="11" spans="1:12" ht="33" x14ac:dyDescent="0.25">
      <c r="A11" s="174">
        <v>3</v>
      </c>
      <c r="B11" s="175" t="s">
        <v>500</v>
      </c>
      <c r="C11" s="176"/>
      <c r="D11" s="176"/>
      <c r="E11" s="176">
        <v>40272</v>
      </c>
      <c r="F11" s="176">
        <v>40272</v>
      </c>
      <c r="G11" s="177">
        <v>40272</v>
      </c>
    </row>
    <row r="12" spans="1:12" ht="26.1" customHeight="1" x14ac:dyDescent="0.25">
      <c r="A12" s="169">
        <v>4</v>
      </c>
      <c r="B12" s="178" t="s">
        <v>501</v>
      </c>
      <c r="C12" s="176">
        <v>225000</v>
      </c>
      <c r="D12" s="176"/>
      <c r="E12" s="176">
        <v>98550</v>
      </c>
      <c r="F12" s="176">
        <v>98550</v>
      </c>
      <c r="G12" s="177">
        <v>98550</v>
      </c>
    </row>
    <row r="13" spans="1:12" ht="30.75" customHeight="1" x14ac:dyDescent="0.25">
      <c r="A13" s="169">
        <v>5</v>
      </c>
      <c r="B13" s="178" t="s">
        <v>502</v>
      </c>
      <c r="C13" s="176">
        <v>239000</v>
      </c>
      <c r="D13" s="176"/>
      <c r="E13" s="176">
        <v>3000</v>
      </c>
      <c r="F13" s="176">
        <v>3000</v>
      </c>
      <c r="G13" s="177">
        <v>3000</v>
      </c>
    </row>
    <row r="14" spans="1:12" ht="49.5" x14ac:dyDescent="0.25">
      <c r="A14" s="174">
        <v>6</v>
      </c>
      <c r="B14" s="175" t="s">
        <v>503</v>
      </c>
      <c r="C14" s="176"/>
      <c r="D14" s="179"/>
      <c r="E14" s="179">
        <v>30000</v>
      </c>
      <c r="F14" s="180">
        <v>30000</v>
      </c>
      <c r="G14" s="181">
        <v>30000</v>
      </c>
    </row>
    <row r="15" spans="1:12" ht="49.5" x14ac:dyDescent="0.25">
      <c r="A15" s="169">
        <v>7</v>
      </c>
      <c r="B15" s="175" t="s">
        <v>504</v>
      </c>
      <c r="C15" s="176"/>
      <c r="D15" s="180"/>
      <c r="E15" s="180">
        <v>19000</v>
      </c>
      <c r="F15" s="180">
        <v>19000</v>
      </c>
      <c r="G15" s="181">
        <v>19000</v>
      </c>
    </row>
    <row r="16" spans="1:12" ht="30.75" customHeight="1" x14ac:dyDescent="0.25">
      <c r="A16" s="169">
        <v>8</v>
      </c>
      <c r="B16" s="175" t="s">
        <v>307</v>
      </c>
      <c r="C16" s="176"/>
      <c r="D16" s="180"/>
      <c r="E16" s="180">
        <v>59000</v>
      </c>
      <c r="F16" s="180">
        <v>59000</v>
      </c>
      <c r="G16" s="181">
        <v>59000</v>
      </c>
    </row>
    <row r="17" spans="1:7" ht="16.5" x14ac:dyDescent="0.25">
      <c r="A17" s="174">
        <v>9</v>
      </c>
      <c r="B17" s="178" t="s">
        <v>747</v>
      </c>
      <c r="C17" s="176">
        <v>80000</v>
      </c>
      <c r="D17" s="176"/>
      <c r="E17" s="176">
        <v>19000</v>
      </c>
      <c r="F17" s="176">
        <v>19000</v>
      </c>
      <c r="G17" s="177">
        <v>19000</v>
      </c>
    </row>
    <row r="18" spans="1:7" ht="16.5" x14ac:dyDescent="0.25">
      <c r="A18" s="169">
        <v>10</v>
      </c>
      <c r="B18" s="178" t="s">
        <v>505</v>
      </c>
      <c r="C18" s="176">
        <v>20000</v>
      </c>
      <c r="D18" s="176"/>
      <c r="E18" s="176">
        <v>3000</v>
      </c>
      <c r="F18" s="176">
        <v>3000</v>
      </c>
      <c r="G18" s="177">
        <v>3000</v>
      </c>
    </row>
    <row r="19" spans="1:7" ht="16.5" x14ac:dyDescent="0.25">
      <c r="A19" s="169">
        <v>11</v>
      </c>
      <c r="B19" s="178" t="s">
        <v>506</v>
      </c>
      <c r="C19" s="176">
        <v>3409</v>
      </c>
      <c r="D19" s="176"/>
      <c r="E19" s="176">
        <v>1494</v>
      </c>
      <c r="F19" s="176">
        <v>1494</v>
      </c>
      <c r="G19" s="177">
        <v>1494</v>
      </c>
    </row>
    <row r="20" spans="1:7" ht="20.100000000000001" customHeight="1" x14ac:dyDescent="0.25">
      <c r="A20" s="174">
        <v>12</v>
      </c>
      <c r="B20" s="172" t="s">
        <v>658</v>
      </c>
      <c r="C20" s="173"/>
      <c r="D20" s="173"/>
      <c r="E20" s="1119" t="s">
        <v>555</v>
      </c>
      <c r="F20" s="173">
        <v>1905</v>
      </c>
      <c r="G20" s="521" t="s">
        <v>555</v>
      </c>
    </row>
    <row r="21" spans="1:7" ht="20.100000000000001" customHeight="1" thickBot="1" x14ac:dyDescent="0.3">
      <c r="A21" s="169">
        <v>13</v>
      </c>
      <c r="B21" s="172" t="s">
        <v>603</v>
      </c>
      <c r="C21" s="173"/>
      <c r="D21" s="173"/>
      <c r="E21" s="173">
        <v>1437</v>
      </c>
      <c r="F21" s="173">
        <v>17171</v>
      </c>
      <c r="G21" s="177">
        <v>18942</v>
      </c>
    </row>
    <row r="22" spans="1:7" s="1407" customFormat="1" ht="20.100000000000001" customHeight="1" thickTop="1" thickBot="1" x14ac:dyDescent="0.3">
      <c r="A22" s="182"/>
      <c r="B22" s="1404" t="s">
        <v>748</v>
      </c>
      <c r="C22" s="1405">
        <f>SUM(C10:C20)</f>
        <v>587409</v>
      </c>
      <c r="D22" s="1406">
        <f>SUM(D10:D21)</f>
        <v>0</v>
      </c>
      <c r="E22" s="1406">
        <f>SUM(E10:E21)</f>
        <v>287653</v>
      </c>
      <c r="F22" s="1406">
        <f>SUM(F10:F21)</f>
        <v>305292</v>
      </c>
      <c r="G22" s="1406">
        <f>SUM(G10:G21)</f>
        <v>305158</v>
      </c>
    </row>
    <row r="23" spans="1:7" ht="20.100000000000001" customHeight="1" thickTop="1" x14ac:dyDescent="0.25"/>
    <row r="24" spans="1:7" ht="20.100000000000001" customHeight="1" x14ac:dyDescent="0.25"/>
    <row r="25" spans="1:7" ht="26.1" customHeight="1" x14ac:dyDescent="0.25">
      <c r="B25" s="172"/>
    </row>
    <row r="26" spans="1:7" ht="26.1" customHeight="1" x14ac:dyDescent="0.25">
      <c r="B26" s="1502"/>
    </row>
    <row r="27" spans="1:7" ht="17.25" customHeight="1" x14ac:dyDescent="0.25">
      <c r="B27" s="1503"/>
    </row>
  </sheetData>
  <sheetProtection selectLockedCells="1" selectUnlockedCells="1"/>
  <mergeCells count="12">
    <mergeCell ref="F7:F8"/>
    <mergeCell ref="G7:G8"/>
    <mergeCell ref="A7:A8"/>
    <mergeCell ref="B7:B8"/>
    <mergeCell ref="C7:C8"/>
    <mergeCell ref="D7:D8"/>
    <mergeCell ref="E7:E8"/>
    <mergeCell ref="A4:G4"/>
    <mergeCell ref="A3:G3"/>
    <mergeCell ref="D5:E5"/>
    <mergeCell ref="F5:G5"/>
    <mergeCell ref="A6:B6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67" firstPageNumber="0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" sqref="B1"/>
    </sheetView>
  </sheetViews>
  <sheetFormatPr defaultRowHeight="15" x14ac:dyDescent="0.25"/>
  <cols>
    <col min="1" max="1" width="5.42578125" customWidth="1"/>
    <col min="2" max="2" width="73.42578125" customWidth="1"/>
    <col min="3" max="3" width="13.7109375" bestFit="1" customWidth="1"/>
  </cols>
  <sheetData>
    <row r="1" spans="1:4" ht="15.75" x14ac:dyDescent="0.3">
      <c r="B1" s="97" t="s">
        <v>809</v>
      </c>
    </row>
    <row r="2" spans="1:4" s="97" customFormat="1" ht="14.25" x14ac:dyDescent="0.3">
      <c r="B2" s="97" t="s">
        <v>749</v>
      </c>
    </row>
    <row r="3" spans="1:4" ht="18.75" x14ac:dyDescent="0.35">
      <c r="A3" s="1698" t="s">
        <v>393</v>
      </c>
      <c r="B3" s="1698"/>
      <c r="C3" s="1698"/>
      <c r="D3" s="1698"/>
    </row>
    <row r="4" spans="1:4" ht="18.75" x14ac:dyDescent="0.25">
      <c r="A4" s="1702" t="s">
        <v>750</v>
      </c>
      <c r="B4" s="1702"/>
      <c r="C4" s="1702"/>
      <c r="D4" s="1702"/>
    </row>
    <row r="5" spans="1:4" ht="17.25" x14ac:dyDescent="0.25">
      <c r="A5" s="1705" t="s">
        <v>616</v>
      </c>
      <c r="B5" s="1705"/>
      <c r="C5" s="1705"/>
      <c r="D5" s="1705"/>
    </row>
    <row r="6" spans="1:4" ht="17.25" x14ac:dyDescent="0.3">
      <c r="A6" s="183"/>
      <c r="B6" s="183"/>
      <c r="C6" s="1699" t="s">
        <v>395</v>
      </c>
      <c r="D6" s="1699"/>
    </row>
    <row r="7" spans="1:4" ht="18.75" thickBot="1" x14ac:dyDescent="0.4">
      <c r="A7" s="1700" t="s">
        <v>259</v>
      </c>
      <c r="B7" s="1700"/>
      <c r="C7" s="1703" t="s">
        <v>260</v>
      </c>
      <c r="D7" s="1703"/>
    </row>
    <row r="8" spans="1:4" ht="18.75" customHeight="1" thickBot="1" x14ac:dyDescent="0.3">
      <c r="A8" s="1704" t="s">
        <v>507</v>
      </c>
      <c r="B8" s="1704"/>
      <c r="C8" s="1706" t="s">
        <v>508</v>
      </c>
      <c r="D8" s="1706"/>
    </row>
    <row r="9" spans="1:4" ht="18.75" customHeight="1" x14ac:dyDescent="0.3">
      <c r="A9" s="184" t="s">
        <v>3</v>
      </c>
      <c r="B9" s="185" t="s">
        <v>509</v>
      </c>
      <c r="C9" s="191"/>
      <c r="D9" s="1056"/>
    </row>
    <row r="10" spans="1:4" ht="18.75" customHeight="1" x14ac:dyDescent="0.3">
      <c r="A10" s="186"/>
      <c r="B10" s="187" t="s">
        <v>510</v>
      </c>
      <c r="C10" s="191">
        <v>0</v>
      </c>
      <c r="D10" s="1056"/>
    </row>
    <row r="11" spans="1:4" ht="16.5" x14ac:dyDescent="0.3">
      <c r="A11" s="186"/>
      <c r="B11" s="187" t="s">
        <v>412</v>
      </c>
      <c r="C11" s="191">
        <v>335832</v>
      </c>
      <c r="D11" s="1056"/>
    </row>
    <row r="12" spans="1:4" ht="16.5" x14ac:dyDescent="0.3">
      <c r="A12" s="186"/>
      <c r="B12" s="187" t="s">
        <v>413</v>
      </c>
      <c r="C12" s="191">
        <v>18837</v>
      </c>
      <c r="D12" s="1056"/>
    </row>
    <row r="13" spans="1:4" ht="16.5" x14ac:dyDescent="0.3">
      <c r="A13" s="186"/>
      <c r="B13" s="187" t="s">
        <v>511</v>
      </c>
      <c r="C13" s="191">
        <v>0</v>
      </c>
      <c r="D13" s="1056"/>
    </row>
    <row r="14" spans="1:4" ht="16.5" x14ac:dyDescent="0.3">
      <c r="A14" s="186"/>
      <c r="B14" s="187" t="s">
        <v>66</v>
      </c>
      <c r="C14" s="191">
        <v>5812</v>
      </c>
      <c r="D14" s="1056"/>
    </row>
    <row r="15" spans="1:4" ht="16.5" x14ac:dyDescent="0.25">
      <c r="A15" s="186"/>
      <c r="B15" s="188"/>
      <c r="C15" s="1408">
        <f>SUM(C10:C14)</f>
        <v>360481</v>
      </c>
      <c r="D15" s="1057"/>
    </row>
    <row r="16" spans="1:4" ht="33" x14ac:dyDescent="0.25">
      <c r="A16" s="189" t="s">
        <v>5</v>
      </c>
      <c r="B16" s="190" t="s">
        <v>512</v>
      </c>
      <c r="C16" s="191"/>
      <c r="D16" s="1058"/>
    </row>
    <row r="17" spans="1:4" ht="33" x14ac:dyDescent="0.25">
      <c r="A17" s="189" t="s">
        <v>7</v>
      </c>
      <c r="B17" s="190" t="s">
        <v>513</v>
      </c>
      <c r="C17" s="191"/>
      <c r="D17" s="1058"/>
    </row>
    <row r="18" spans="1:4" ht="33" x14ac:dyDescent="0.25">
      <c r="A18" s="189" t="s">
        <v>9</v>
      </c>
      <c r="B18" s="190" t="s">
        <v>514</v>
      </c>
      <c r="C18" s="191"/>
      <c r="D18" s="1058"/>
    </row>
    <row r="19" spans="1:4" ht="17.25" thickBot="1" x14ac:dyDescent="0.3">
      <c r="A19" s="189" t="s">
        <v>11</v>
      </c>
      <c r="B19" s="190" t="s">
        <v>515</v>
      </c>
      <c r="C19" s="191">
        <v>0</v>
      </c>
      <c r="D19" s="1058"/>
    </row>
    <row r="20" spans="1:4" ht="18" thickBot="1" x14ac:dyDescent="0.3">
      <c r="A20" s="1701" t="s">
        <v>408</v>
      </c>
      <c r="B20" s="1701"/>
      <c r="C20" s="192">
        <f>SUM(C15:C19)</f>
        <v>360481</v>
      </c>
      <c r="D20" s="1059"/>
    </row>
  </sheetData>
  <sheetProtection selectLockedCells="1" selectUnlockedCells="1"/>
  <mergeCells count="9">
    <mergeCell ref="A3:D3"/>
    <mergeCell ref="C6:D6"/>
    <mergeCell ref="A7:B7"/>
    <mergeCell ref="A20:B20"/>
    <mergeCell ref="A4:D4"/>
    <mergeCell ref="C7:D7"/>
    <mergeCell ref="A8:B8"/>
    <mergeCell ref="A5:D5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workbookViewId="0">
      <selection activeCell="B1" sqref="B1"/>
    </sheetView>
  </sheetViews>
  <sheetFormatPr defaultColWidth="8" defaultRowHeight="15" x14ac:dyDescent="0.3"/>
  <cols>
    <col min="1" max="1" width="3.42578125" style="193" customWidth="1"/>
    <col min="2" max="2" width="34.85546875" style="194" customWidth="1"/>
    <col min="3" max="3" width="18" style="193" bestFit="1" customWidth="1"/>
    <col min="4" max="4" width="13.5703125" style="193" customWidth="1"/>
    <col min="5" max="5" width="15.140625" style="193" customWidth="1"/>
    <col min="6" max="6" width="13.42578125" style="193" customWidth="1"/>
    <col min="7" max="7" width="9.85546875" style="193" customWidth="1"/>
    <col min="8" max="9" width="13.42578125" style="193" customWidth="1"/>
    <col min="10" max="10" width="11.42578125" style="193" customWidth="1"/>
    <col min="11" max="11" width="10.5703125" style="193" customWidth="1"/>
    <col min="12" max="12" width="9.85546875" style="193" customWidth="1"/>
    <col min="13" max="17" width="10.5703125" style="193" customWidth="1"/>
    <col min="18" max="16384" width="8" style="195"/>
  </cols>
  <sheetData>
    <row r="1" spans="1:17" x14ac:dyDescent="0.3">
      <c r="B1" s="1409" t="s">
        <v>810</v>
      </c>
    </row>
    <row r="2" spans="1:17" s="197" customFormat="1" ht="14.25" x14ac:dyDescent="0.3">
      <c r="A2" s="196"/>
      <c r="B2" s="1409" t="s">
        <v>751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7" s="198" customFormat="1" ht="17.25" x14ac:dyDescent="0.25">
      <c r="A3" s="1708" t="s">
        <v>516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</row>
    <row r="4" spans="1:17" ht="42.6" customHeight="1" x14ac:dyDescent="0.2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200" t="s">
        <v>388</v>
      </c>
    </row>
    <row r="5" spans="1:17" x14ac:dyDescent="0.3">
      <c r="A5" s="1709" t="s">
        <v>259</v>
      </c>
      <c r="B5" s="1709"/>
      <c r="C5" s="201" t="s">
        <v>260</v>
      </c>
      <c r="D5" s="201" t="s">
        <v>261</v>
      </c>
      <c r="E5" s="201" t="s">
        <v>262</v>
      </c>
      <c r="F5" s="201" t="s">
        <v>263</v>
      </c>
      <c r="G5" s="201" t="s">
        <v>264</v>
      </c>
      <c r="H5" s="201" t="s">
        <v>265</v>
      </c>
      <c r="I5" s="201" t="s">
        <v>266</v>
      </c>
      <c r="J5" s="201" t="s">
        <v>267</v>
      </c>
      <c r="K5" s="201" t="s">
        <v>268</v>
      </c>
      <c r="L5" s="201" t="s">
        <v>269</v>
      </c>
      <c r="M5" s="201" t="s">
        <v>270</v>
      </c>
      <c r="N5" s="201" t="s">
        <v>271</v>
      </c>
      <c r="O5" s="201" t="s">
        <v>272</v>
      </c>
      <c r="P5" s="201" t="s">
        <v>273</v>
      </c>
      <c r="Q5" s="201" t="s">
        <v>274</v>
      </c>
    </row>
    <row r="6" spans="1:17" s="202" customFormat="1" ht="75.75" thickBot="1" x14ac:dyDescent="0.3">
      <c r="A6" s="1707" t="s">
        <v>517</v>
      </c>
      <c r="B6" s="1707"/>
      <c r="C6" s="1368" t="s">
        <v>518</v>
      </c>
      <c r="D6" s="1368" t="s">
        <v>519</v>
      </c>
      <c r="E6" s="1368" t="s">
        <v>520</v>
      </c>
      <c r="F6" s="1368" t="s">
        <v>521</v>
      </c>
      <c r="G6" s="1368" t="s">
        <v>752</v>
      </c>
      <c r="H6" s="1368" t="s">
        <v>781</v>
      </c>
      <c r="I6" s="1368" t="s">
        <v>753</v>
      </c>
      <c r="J6" s="1368" t="s">
        <v>754</v>
      </c>
      <c r="K6" s="1368" t="s">
        <v>755</v>
      </c>
      <c r="L6" s="1368" t="s">
        <v>782</v>
      </c>
      <c r="M6" s="1368" t="s">
        <v>783</v>
      </c>
      <c r="N6" s="1368" t="s">
        <v>784</v>
      </c>
      <c r="O6" s="1368" t="s">
        <v>785</v>
      </c>
      <c r="P6" s="1368" t="s">
        <v>786</v>
      </c>
      <c r="Q6" s="1368" t="s">
        <v>787</v>
      </c>
    </row>
    <row r="7" spans="1:17" ht="75.75" customHeight="1" thickTop="1" x14ac:dyDescent="0.2">
      <c r="A7" s="203">
        <v>1</v>
      </c>
      <c r="B7" s="204" t="s">
        <v>522</v>
      </c>
      <c r="C7" s="203"/>
      <c r="D7" s="205"/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</row>
    <row r="8" spans="1:17" ht="30" customHeight="1" x14ac:dyDescent="0.2">
      <c r="A8" s="207">
        <v>2</v>
      </c>
      <c r="B8" s="208" t="s">
        <v>523</v>
      </c>
      <c r="C8" s="207" t="s">
        <v>780</v>
      </c>
      <c r="D8" s="209"/>
      <c r="E8" s="209"/>
      <c r="F8" s="210"/>
      <c r="G8" s="210"/>
      <c r="H8" s="210">
        <v>615000</v>
      </c>
      <c r="I8" s="210">
        <v>0</v>
      </c>
      <c r="J8" s="210">
        <v>0</v>
      </c>
      <c r="K8" s="210">
        <v>0</v>
      </c>
      <c r="L8" s="210">
        <v>0</v>
      </c>
      <c r="M8" s="210">
        <v>0</v>
      </c>
      <c r="N8" s="210">
        <v>0</v>
      </c>
      <c r="O8" s="210">
        <v>1437</v>
      </c>
      <c r="P8" s="210">
        <v>17171</v>
      </c>
      <c r="Q8" s="210">
        <f>'13. AKÜ'!E28/1000</f>
        <v>18942</v>
      </c>
    </row>
    <row r="9" spans="1:17" s="198" customFormat="1" ht="30" customHeight="1" x14ac:dyDescent="0.25">
      <c r="A9" s="211" t="s">
        <v>524</v>
      </c>
      <c r="B9" s="1710" t="s">
        <v>525</v>
      </c>
      <c r="C9" s="1710"/>
      <c r="D9" s="1710"/>
      <c r="E9" s="1710"/>
      <c r="F9" s="1710"/>
      <c r="G9" s="212">
        <f t="shared" ref="G9:Q9" si="0">SUM(G7:G8)</f>
        <v>0</v>
      </c>
      <c r="H9" s="212">
        <f t="shared" si="0"/>
        <v>615000</v>
      </c>
      <c r="I9" s="212">
        <f t="shared" si="0"/>
        <v>0</v>
      </c>
      <c r="J9" s="212">
        <f t="shared" si="0"/>
        <v>0</v>
      </c>
      <c r="K9" s="212">
        <f t="shared" si="0"/>
        <v>0</v>
      </c>
      <c r="L9" s="212">
        <f t="shared" si="0"/>
        <v>0</v>
      </c>
      <c r="M9" s="212">
        <f t="shared" si="0"/>
        <v>0</v>
      </c>
      <c r="N9" s="212">
        <f t="shared" si="0"/>
        <v>0</v>
      </c>
      <c r="O9" s="212">
        <f t="shared" si="0"/>
        <v>1437</v>
      </c>
      <c r="P9" s="212">
        <f t="shared" si="0"/>
        <v>17171</v>
      </c>
      <c r="Q9" s="212">
        <f t="shared" si="0"/>
        <v>18942</v>
      </c>
    </row>
    <row r="10" spans="1:17" ht="30" customHeight="1" x14ac:dyDescent="0.3"/>
  </sheetData>
  <sheetProtection selectLockedCells="1" selectUnlockedCells="1"/>
  <mergeCells count="4">
    <mergeCell ref="A6:B6"/>
    <mergeCell ref="A3:Q3"/>
    <mergeCell ref="A5:B5"/>
    <mergeCell ref="B9:F9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5"/>
  <sheetViews>
    <sheetView workbookViewId="0">
      <selection activeCell="B1" sqref="B1:D1"/>
    </sheetView>
  </sheetViews>
  <sheetFormatPr defaultRowHeight="16.5" x14ac:dyDescent="0.3"/>
  <cols>
    <col min="1" max="1" width="5.5703125" style="1029" customWidth="1"/>
    <col min="2" max="2" width="50.7109375" style="1029" customWidth="1"/>
    <col min="3" max="3" width="15.5703125" style="1029" customWidth="1"/>
    <col min="4" max="6" width="14" style="1029" customWidth="1"/>
    <col min="7" max="7" width="15.42578125" style="1029" customWidth="1"/>
    <col min="8" max="10" width="9.140625" style="1030"/>
    <col min="11" max="11" width="15.42578125" style="1030" bestFit="1" customWidth="1"/>
    <col min="12" max="256" width="9.140625" style="1030"/>
    <col min="257" max="257" width="5.5703125" style="1030" customWidth="1"/>
    <col min="258" max="258" width="50.7109375" style="1030" customWidth="1"/>
    <col min="259" max="259" width="15.5703125" style="1030" customWidth="1"/>
    <col min="260" max="262" width="14" style="1030" customWidth="1"/>
    <col min="263" max="263" width="15.42578125" style="1030" customWidth="1"/>
    <col min="264" max="512" width="9.140625" style="1030"/>
    <col min="513" max="513" width="5.5703125" style="1030" customWidth="1"/>
    <col min="514" max="514" width="50.7109375" style="1030" customWidth="1"/>
    <col min="515" max="515" width="15.5703125" style="1030" customWidth="1"/>
    <col min="516" max="518" width="14" style="1030" customWidth="1"/>
    <col min="519" max="519" width="15.42578125" style="1030" customWidth="1"/>
    <col min="520" max="768" width="9.140625" style="1030"/>
    <col min="769" max="769" width="5.5703125" style="1030" customWidth="1"/>
    <col min="770" max="770" width="50.7109375" style="1030" customWidth="1"/>
    <col min="771" max="771" width="15.5703125" style="1030" customWidth="1"/>
    <col min="772" max="774" width="14" style="1030" customWidth="1"/>
    <col min="775" max="775" width="15.42578125" style="1030" customWidth="1"/>
    <col min="776" max="1024" width="9.140625" style="1030"/>
    <col min="1025" max="1025" width="5.5703125" style="1030" customWidth="1"/>
    <col min="1026" max="1026" width="50.7109375" style="1030" customWidth="1"/>
    <col min="1027" max="1027" width="15.5703125" style="1030" customWidth="1"/>
    <col min="1028" max="1030" width="14" style="1030" customWidth="1"/>
    <col min="1031" max="1031" width="15.42578125" style="1030" customWidth="1"/>
    <col min="1032" max="1280" width="9.140625" style="1030"/>
    <col min="1281" max="1281" width="5.5703125" style="1030" customWidth="1"/>
    <col min="1282" max="1282" width="50.7109375" style="1030" customWidth="1"/>
    <col min="1283" max="1283" width="15.5703125" style="1030" customWidth="1"/>
    <col min="1284" max="1286" width="14" style="1030" customWidth="1"/>
    <col min="1287" max="1287" width="15.42578125" style="1030" customWidth="1"/>
    <col min="1288" max="1536" width="9.140625" style="1030"/>
    <col min="1537" max="1537" width="5.5703125" style="1030" customWidth="1"/>
    <col min="1538" max="1538" width="50.7109375" style="1030" customWidth="1"/>
    <col min="1539" max="1539" width="15.5703125" style="1030" customWidth="1"/>
    <col min="1540" max="1542" width="14" style="1030" customWidth="1"/>
    <col min="1543" max="1543" width="15.42578125" style="1030" customWidth="1"/>
    <col min="1544" max="1792" width="9.140625" style="1030"/>
    <col min="1793" max="1793" width="5.5703125" style="1030" customWidth="1"/>
    <col min="1794" max="1794" width="50.7109375" style="1030" customWidth="1"/>
    <col min="1795" max="1795" width="15.5703125" style="1030" customWidth="1"/>
    <col min="1796" max="1798" width="14" style="1030" customWidth="1"/>
    <col min="1799" max="1799" width="15.42578125" style="1030" customWidth="1"/>
    <col min="1800" max="2048" width="9.140625" style="1030"/>
    <col min="2049" max="2049" width="5.5703125" style="1030" customWidth="1"/>
    <col min="2050" max="2050" width="50.7109375" style="1030" customWidth="1"/>
    <col min="2051" max="2051" width="15.5703125" style="1030" customWidth="1"/>
    <col min="2052" max="2054" width="14" style="1030" customWidth="1"/>
    <col min="2055" max="2055" width="15.42578125" style="1030" customWidth="1"/>
    <col min="2056" max="2304" width="9.140625" style="1030"/>
    <col min="2305" max="2305" width="5.5703125" style="1030" customWidth="1"/>
    <col min="2306" max="2306" width="50.7109375" style="1030" customWidth="1"/>
    <col min="2307" max="2307" width="15.5703125" style="1030" customWidth="1"/>
    <col min="2308" max="2310" width="14" style="1030" customWidth="1"/>
    <col min="2311" max="2311" width="15.42578125" style="1030" customWidth="1"/>
    <col min="2312" max="2560" width="9.140625" style="1030"/>
    <col min="2561" max="2561" width="5.5703125" style="1030" customWidth="1"/>
    <col min="2562" max="2562" width="50.7109375" style="1030" customWidth="1"/>
    <col min="2563" max="2563" width="15.5703125" style="1030" customWidth="1"/>
    <col min="2564" max="2566" width="14" style="1030" customWidth="1"/>
    <col min="2567" max="2567" width="15.42578125" style="1030" customWidth="1"/>
    <col min="2568" max="2816" width="9.140625" style="1030"/>
    <col min="2817" max="2817" width="5.5703125" style="1030" customWidth="1"/>
    <col min="2818" max="2818" width="50.7109375" style="1030" customWidth="1"/>
    <col min="2819" max="2819" width="15.5703125" style="1030" customWidth="1"/>
    <col min="2820" max="2822" width="14" style="1030" customWidth="1"/>
    <col min="2823" max="2823" width="15.42578125" style="1030" customWidth="1"/>
    <col min="2824" max="3072" width="9.140625" style="1030"/>
    <col min="3073" max="3073" width="5.5703125" style="1030" customWidth="1"/>
    <col min="3074" max="3074" width="50.7109375" style="1030" customWidth="1"/>
    <col min="3075" max="3075" width="15.5703125" style="1030" customWidth="1"/>
    <col min="3076" max="3078" width="14" style="1030" customWidth="1"/>
    <col min="3079" max="3079" width="15.42578125" style="1030" customWidth="1"/>
    <col min="3080" max="3328" width="9.140625" style="1030"/>
    <col min="3329" max="3329" width="5.5703125" style="1030" customWidth="1"/>
    <col min="3330" max="3330" width="50.7109375" style="1030" customWidth="1"/>
    <col min="3331" max="3331" width="15.5703125" style="1030" customWidth="1"/>
    <col min="3332" max="3334" width="14" style="1030" customWidth="1"/>
    <col min="3335" max="3335" width="15.42578125" style="1030" customWidth="1"/>
    <col min="3336" max="3584" width="9.140625" style="1030"/>
    <col min="3585" max="3585" width="5.5703125" style="1030" customWidth="1"/>
    <col min="3586" max="3586" width="50.7109375" style="1030" customWidth="1"/>
    <col min="3587" max="3587" width="15.5703125" style="1030" customWidth="1"/>
    <col min="3588" max="3590" width="14" style="1030" customWidth="1"/>
    <col min="3591" max="3591" width="15.42578125" style="1030" customWidth="1"/>
    <col min="3592" max="3840" width="9.140625" style="1030"/>
    <col min="3841" max="3841" width="5.5703125" style="1030" customWidth="1"/>
    <col min="3842" max="3842" width="50.7109375" style="1030" customWidth="1"/>
    <col min="3843" max="3843" width="15.5703125" style="1030" customWidth="1"/>
    <col min="3844" max="3846" width="14" style="1030" customWidth="1"/>
    <col min="3847" max="3847" width="15.42578125" style="1030" customWidth="1"/>
    <col min="3848" max="4096" width="9.140625" style="1030"/>
    <col min="4097" max="4097" width="5.5703125" style="1030" customWidth="1"/>
    <col min="4098" max="4098" width="50.7109375" style="1030" customWidth="1"/>
    <col min="4099" max="4099" width="15.5703125" style="1030" customWidth="1"/>
    <col min="4100" max="4102" width="14" style="1030" customWidth="1"/>
    <col min="4103" max="4103" width="15.42578125" style="1030" customWidth="1"/>
    <col min="4104" max="4352" width="9.140625" style="1030"/>
    <col min="4353" max="4353" width="5.5703125" style="1030" customWidth="1"/>
    <col min="4354" max="4354" width="50.7109375" style="1030" customWidth="1"/>
    <col min="4355" max="4355" width="15.5703125" style="1030" customWidth="1"/>
    <col min="4356" max="4358" width="14" style="1030" customWidth="1"/>
    <col min="4359" max="4359" width="15.42578125" style="1030" customWidth="1"/>
    <col min="4360" max="4608" width="9.140625" style="1030"/>
    <col min="4609" max="4609" width="5.5703125" style="1030" customWidth="1"/>
    <col min="4610" max="4610" width="50.7109375" style="1030" customWidth="1"/>
    <col min="4611" max="4611" width="15.5703125" style="1030" customWidth="1"/>
    <col min="4612" max="4614" width="14" style="1030" customWidth="1"/>
    <col min="4615" max="4615" width="15.42578125" style="1030" customWidth="1"/>
    <col min="4616" max="4864" width="9.140625" style="1030"/>
    <col min="4865" max="4865" width="5.5703125" style="1030" customWidth="1"/>
    <col min="4866" max="4866" width="50.7109375" style="1030" customWidth="1"/>
    <col min="4867" max="4867" width="15.5703125" style="1030" customWidth="1"/>
    <col min="4868" max="4870" width="14" style="1030" customWidth="1"/>
    <col min="4871" max="4871" width="15.42578125" style="1030" customWidth="1"/>
    <col min="4872" max="5120" width="9.140625" style="1030"/>
    <col min="5121" max="5121" width="5.5703125" style="1030" customWidth="1"/>
    <col min="5122" max="5122" width="50.7109375" style="1030" customWidth="1"/>
    <col min="5123" max="5123" width="15.5703125" style="1030" customWidth="1"/>
    <col min="5124" max="5126" width="14" style="1030" customWidth="1"/>
    <col min="5127" max="5127" width="15.42578125" style="1030" customWidth="1"/>
    <col min="5128" max="5376" width="9.140625" style="1030"/>
    <col min="5377" max="5377" width="5.5703125" style="1030" customWidth="1"/>
    <col min="5378" max="5378" width="50.7109375" style="1030" customWidth="1"/>
    <col min="5379" max="5379" width="15.5703125" style="1030" customWidth="1"/>
    <col min="5380" max="5382" width="14" style="1030" customWidth="1"/>
    <col min="5383" max="5383" width="15.42578125" style="1030" customWidth="1"/>
    <col min="5384" max="5632" width="9.140625" style="1030"/>
    <col min="5633" max="5633" width="5.5703125" style="1030" customWidth="1"/>
    <col min="5634" max="5634" width="50.7109375" style="1030" customWidth="1"/>
    <col min="5635" max="5635" width="15.5703125" style="1030" customWidth="1"/>
    <col min="5636" max="5638" width="14" style="1030" customWidth="1"/>
    <col min="5639" max="5639" width="15.42578125" style="1030" customWidth="1"/>
    <col min="5640" max="5888" width="9.140625" style="1030"/>
    <col min="5889" max="5889" width="5.5703125" style="1030" customWidth="1"/>
    <col min="5890" max="5890" width="50.7109375" style="1030" customWidth="1"/>
    <col min="5891" max="5891" width="15.5703125" style="1030" customWidth="1"/>
    <col min="5892" max="5894" width="14" style="1030" customWidth="1"/>
    <col min="5895" max="5895" width="15.42578125" style="1030" customWidth="1"/>
    <col min="5896" max="6144" width="9.140625" style="1030"/>
    <col min="6145" max="6145" width="5.5703125" style="1030" customWidth="1"/>
    <col min="6146" max="6146" width="50.7109375" style="1030" customWidth="1"/>
    <col min="6147" max="6147" width="15.5703125" style="1030" customWidth="1"/>
    <col min="6148" max="6150" width="14" style="1030" customWidth="1"/>
    <col min="6151" max="6151" width="15.42578125" style="1030" customWidth="1"/>
    <col min="6152" max="6400" width="9.140625" style="1030"/>
    <col min="6401" max="6401" width="5.5703125" style="1030" customWidth="1"/>
    <col min="6402" max="6402" width="50.7109375" style="1030" customWidth="1"/>
    <col min="6403" max="6403" width="15.5703125" style="1030" customWidth="1"/>
    <col min="6404" max="6406" width="14" style="1030" customWidth="1"/>
    <col min="6407" max="6407" width="15.42578125" style="1030" customWidth="1"/>
    <col min="6408" max="6656" width="9.140625" style="1030"/>
    <col min="6657" max="6657" width="5.5703125" style="1030" customWidth="1"/>
    <col min="6658" max="6658" width="50.7109375" style="1030" customWidth="1"/>
    <col min="6659" max="6659" width="15.5703125" style="1030" customWidth="1"/>
    <col min="6660" max="6662" width="14" style="1030" customWidth="1"/>
    <col min="6663" max="6663" width="15.42578125" style="1030" customWidth="1"/>
    <col min="6664" max="6912" width="9.140625" style="1030"/>
    <col min="6913" max="6913" width="5.5703125" style="1030" customWidth="1"/>
    <col min="6914" max="6914" width="50.7109375" style="1030" customWidth="1"/>
    <col min="6915" max="6915" width="15.5703125" style="1030" customWidth="1"/>
    <col min="6916" max="6918" width="14" style="1030" customWidth="1"/>
    <col min="6919" max="6919" width="15.42578125" style="1030" customWidth="1"/>
    <col min="6920" max="7168" width="9.140625" style="1030"/>
    <col min="7169" max="7169" width="5.5703125" style="1030" customWidth="1"/>
    <col min="7170" max="7170" width="50.7109375" style="1030" customWidth="1"/>
    <col min="7171" max="7171" width="15.5703125" style="1030" customWidth="1"/>
    <col min="7172" max="7174" width="14" style="1030" customWidth="1"/>
    <col min="7175" max="7175" width="15.42578125" style="1030" customWidth="1"/>
    <col min="7176" max="7424" width="9.140625" style="1030"/>
    <col min="7425" max="7425" width="5.5703125" style="1030" customWidth="1"/>
    <col min="7426" max="7426" width="50.7109375" style="1030" customWidth="1"/>
    <col min="7427" max="7427" width="15.5703125" style="1030" customWidth="1"/>
    <col min="7428" max="7430" width="14" style="1030" customWidth="1"/>
    <col min="7431" max="7431" width="15.42578125" style="1030" customWidth="1"/>
    <col min="7432" max="7680" width="9.140625" style="1030"/>
    <col min="7681" max="7681" width="5.5703125" style="1030" customWidth="1"/>
    <col min="7682" max="7682" width="50.7109375" style="1030" customWidth="1"/>
    <col min="7683" max="7683" width="15.5703125" style="1030" customWidth="1"/>
    <col min="7684" max="7686" width="14" style="1030" customWidth="1"/>
    <col min="7687" max="7687" width="15.42578125" style="1030" customWidth="1"/>
    <col min="7688" max="7936" width="9.140625" style="1030"/>
    <col min="7937" max="7937" width="5.5703125" style="1030" customWidth="1"/>
    <col min="7938" max="7938" width="50.7109375" style="1030" customWidth="1"/>
    <col min="7939" max="7939" width="15.5703125" style="1030" customWidth="1"/>
    <col min="7940" max="7942" width="14" style="1030" customWidth="1"/>
    <col min="7943" max="7943" width="15.42578125" style="1030" customWidth="1"/>
    <col min="7944" max="8192" width="9.140625" style="1030"/>
    <col min="8193" max="8193" width="5.5703125" style="1030" customWidth="1"/>
    <col min="8194" max="8194" width="50.7109375" style="1030" customWidth="1"/>
    <col min="8195" max="8195" width="15.5703125" style="1030" customWidth="1"/>
    <col min="8196" max="8198" width="14" style="1030" customWidth="1"/>
    <col min="8199" max="8199" width="15.42578125" style="1030" customWidth="1"/>
    <col min="8200" max="8448" width="9.140625" style="1030"/>
    <col min="8449" max="8449" width="5.5703125" style="1030" customWidth="1"/>
    <col min="8450" max="8450" width="50.7109375" style="1030" customWidth="1"/>
    <col min="8451" max="8451" width="15.5703125" style="1030" customWidth="1"/>
    <col min="8452" max="8454" width="14" style="1030" customWidth="1"/>
    <col min="8455" max="8455" width="15.42578125" style="1030" customWidth="1"/>
    <col min="8456" max="8704" width="9.140625" style="1030"/>
    <col min="8705" max="8705" width="5.5703125" style="1030" customWidth="1"/>
    <col min="8706" max="8706" width="50.7109375" style="1030" customWidth="1"/>
    <col min="8707" max="8707" width="15.5703125" style="1030" customWidth="1"/>
    <col min="8708" max="8710" width="14" style="1030" customWidth="1"/>
    <col min="8711" max="8711" width="15.42578125" style="1030" customWidth="1"/>
    <col min="8712" max="8960" width="9.140625" style="1030"/>
    <col min="8961" max="8961" width="5.5703125" style="1030" customWidth="1"/>
    <col min="8962" max="8962" width="50.7109375" style="1030" customWidth="1"/>
    <col min="8963" max="8963" width="15.5703125" style="1030" customWidth="1"/>
    <col min="8964" max="8966" width="14" style="1030" customWidth="1"/>
    <col min="8967" max="8967" width="15.42578125" style="1030" customWidth="1"/>
    <col min="8968" max="9216" width="9.140625" style="1030"/>
    <col min="9217" max="9217" width="5.5703125" style="1030" customWidth="1"/>
    <col min="9218" max="9218" width="50.7109375" style="1030" customWidth="1"/>
    <col min="9219" max="9219" width="15.5703125" style="1030" customWidth="1"/>
    <col min="9220" max="9222" width="14" style="1030" customWidth="1"/>
    <col min="9223" max="9223" width="15.42578125" style="1030" customWidth="1"/>
    <col min="9224" max="9472" width="9.140625" style="1030"/>
    <col min="9473" max="9473" width="5.5703125" style="1030" customWidth="1"/>
    <col min="9474" max="9474" width="50.7109375" style="1030" customWidth="1"/>
    <col min="9475" max="9475" width="15.5703125" style="1030" customWidth="1"/>
    <col min="9476" max="9478" width="14" style="1030" customWidth="1"/>
    <col min="9479" max="9479" width="15.42578125" style="1030" customWidth="1"/>
    <col min="9480" max="9728" width="9.140625" style="1030"/>
    <col min="9729" max="9729" width="5.5703125" style="1030" customWidth="1"/>
    <col min="9730" max="9730" width="50.7109375" style="1030" customWidth="1"/>
    <col min="9731" max="9731" width="15.5703125" style="1030" customWidth="1"/>
    <col min="9732" max="9734" width="14" style="1030" customWidth="1"/>
    <col min="9735" max="9735" width="15.42578125" style="1030" customWidth="1"/>
    <col min="9736" max="9984" width="9.140625" style="1030"/>
    <col min="9985" max="9985" width="5.5703125" style="1030" customWidth="1"/>
    <col min="9986" max="9986" width="50.7109375" style="1030" customWidth="1"/>
    <col min="9987" max="9987" width="15.5703125" style="1030" customWidth="1"/>
    <col min="9988" max="9990" width="14" style="1030" customWidth="1"/>
    <col min="9991" max="9991" width="15.42578125" style="1030" customWidth="1"/>
    <col min="9992" max="10240" width="9.140625" style="1030"/>
    <col min="10241" max="10241" width="5.5703125" style="1030" customWidth="1"/>
    <col min="10242" max="10242" width="50.7109375" style="1030" customWidth="1"/>
    <col min="10243" max="10243" width="15.5703125" style="1030" customWidth="1"/>
    <col min="10244" max="10246" width="14" style="1030" customWidth="1"/>
    <col min="10247" max="10247" width="15.42578125" style="1030" customWidth="1"/>
    <col min="10248" max="10496" width="9.140625" style="1030"/>
    <col min="10497" max="10497" width="5.5703125" style="1030" customWidth="1"/>
    <col min="10498" max="10498" width="50.7109375" style="1030" customWidth="1"/>
    <col min="10499" max="10499" width="15.5703125" style="1030" customWidth="1"/>
    <col min="10500" max="10502" width="14" style="1030" customWidth="1"/>
    <col min="10503" max="10503" width="15.42578125" style="1030" customWidth="1"/>
    <col min="10504" max="10752" width="9.140625" style="1030"/>
    <col min="10753" max="10753" width="5.5703125" style="1030" customWidth="1"/>
    <col min="10754" max="10754" width="50.7109375" style="1030" customWidth="1"/>
    <col min="10755" max="10755" width="15.5703125" style="1030" customWidth="1"/>
    <col min="10756" max="10758" width="14" style="1030" customWidth="1"/>
    <col min="10759" max="10759" width="15.42578125" style="1030" customWidth="1"/>
    <col min="10760" max="11008" width="9.140625" style="1030"/>
    <col min="11009" max="11009" width="5.5703125" style="1030" customWidth="1"/>
    <col min="11010" max="11010" width="50.7109375" style="1030" customWidth="1"/>
    <col min="11011" max="11011" width="15.5703125" style="1030" customWidth="1"/>
    <col min="11012" max="11014" width="14" style="1030" customWidth="1"/>
    <col min="11015" max="11015" width="15.42578125" style="1030" customWidth="1"/>
    <col min="11016" max="11264" width="9.140625" style="1030"/>
    <col min="11265" max="11265" width="5.5703125" style="1030" customWidth="1"/>
    <col min="11266" max="11266" width="50.7109375" style="1030" customWidth="1"/>
    <col min="11267" max="11267" width="15.5703125" style="1030" customWidth="1"/>
    <col min="11268" max="11270" width="14" style="1030" customWidth="1"/>
    <col min="11271" max="11271" width="15.42578125" style="1030" customWidth="1"/>
    <col min="11272" max="11520" width="9.140625" style="1030"/>
    <col min="11521" max="11521" width="5.5703125" style="1030" customWidth="1"/>
    <col min="11522" max="11522" width="50.7109375" style="1030" customWidth="1"/>
    <col min="11523" max="11523" width="15.5703125" style="1030" customWidth="1"/>
    <col min="11524" max="11526" width="14" style="1030" customWidth="1"/>
    <col min="11527" max="11527" width="15.42578125" style="1030" customWidth="1"/>
    <col min="11528" max="11776" width="9.140625" style="1030"/>
    <col min="11777" max="11777" width="5.5703125" style="1030" customWidth="1"/>
    <col min="11778" max="11778" width="50.7109375" style="1030" customWidth="1"/>
    <col min="11779" max="11779" width="15.5703125" style="1030" customWidth="1"/>
    <col min="11780" max="11782" width="14" style="1030" customWidth="1"/>
    <col min="11783" max="11783" width="15.42578125" style="1030" customWidth="1"/>
    <col min="11784" max="12032" width="9.140625" style="1030"/>
    <col min="12033" max="12033" width="5.5703125" style="1030" customWidth="1"/>
    <col min="12034" max="12034" width="50.7109375" style="1030" customWidth="1"/>
    <col min="12035" max="12035" width="15.5703125" style="1030" customWidth="1"/>
    <col min="12036" max="12038" width="14" style="1030" customWidth="1"/>
    <col min="12039" max="12039" width="15.42578125" style="1030" customWidth="1"/>
    <col min="12040" max="12288" width="9.140625" style="1030"/>
    <col min="12289" max="12289" width="5.5703125" style="1030" customWidth="1"/>
    <col min="12290" max="12290" width="50.7109375" style="1030" customWidth="1"/>
    <col min="12291" max="12291" width="15.5703125" style="1030" customWidth="1"/>
    <col min="12292" max="12294" width="14" style="1030" customWidth="1"/>
    <col min="12295" max="12295" width="15.42578125" style="1030" customWidth="1"/>
    <col min="12296" max="12544" width="9.140625" style="1030"/>
    <col min="12545" max="12545" width="5.5703125" style="1030" customWidth="1"/>
    <col min="12546" max="12546" width="50.7109375" style="1030" customWidth="1"/>
    <col min="12547" max="12547" width="15.5703125" style="1030" customWidth="1"/>
    <col min="12548" max="12550" width="14" style="1030" customWidth="1"/>
    <col min="12551" max="12551" width="15.42578125" style="1030" customWidth="1"/>
    <col min="12552" max="12800" width="9.140625" style="1030"/>
    <col min="12801" max="12801" width="5.5703125" style="1030" customWidth="1"/>
    <col min="12802" max="12802" width="50.7109375" style="1030" customWidth="1"/>
    <col min="12803" max="12803" width="15.5703125" style="1030" customWidth="1"/>
    <col min="12804" max="12806" width="14" style="1030" customWidth="1"/>
    <col min="12807" max="12807" width="15.42578125" style="1030" customWidth="1"/>
    <col min="12808" max="13056" width="9.140625" style="1030"/>
    <col min="13057" max="13057" width="5.5703125" style="1030" customWidth="1"/>
    <col min="13058" max="13058" width="50.7109375" style="1030" customWidth="1"/>
    <col min="13059" max="13059" width="15.5703125" style="1030" customWidth="1"/>
    <col min="13060" max="13062" width="14" style="1030" customWidth="1"/>
    <col min="13063" max="13063" width="15.42578125" style="1030" customWidth="1"/>
    <col min="13064" max="13312" width="9.140625" style="1030"/>
    <col min="13313" max="13313" width="5.5703125" style="1030" customWidth="1"/>
    <col min="13314" max="13314" width="50.7109375" style="1030" customWidth="1"/>
    <col min="13315" max="13315" width="15.5703125" style="1030" customWidth="1"/>
    <col min="13316" max="13318" width="14" style="1030" customWidth="1"/>
    <col min="13319" max="13319" width="15.42578125" style="1030" customWidth="1"/>
    <col min="13320" max="13568" width="9.140625" style="1030"/>
    <col min="13569" max="13569" width="5.5703125" style="1030" customWidth="1"/>
    <col min="13570" max="13570" width="50.7109375" style="1030" customWidth="1"/>
    <col min="13571" max="13571" width="15.5703125" style="1030" customWidth="1"/>
    <col min="13572" max="13574" width="14" style="1030" customWidth="1"/>
    <col min="13575" max="13575" width="15.42578125" style="1030" customWidth="1"/>
    <col min="13576" max="13824" width="9.140625" style="1030"/>
    <col min="13825" max="13825" width="5.5703125" style="1030" customWidth="1"/>
    <col min="13826" max="13826" width="50.7109375" style="1030" customWidth="1"/>
    <col min="13827" max="13827" width="15.5703125" style="1030" customWidth="1"/>
    <col min="13828" max="13830" width="14" style="1030" customWidth="1"/>
    <col min="13831" max="13831" width="15.42578125" style="1030" customWidth="1"/>
    <col min="13832" max="14080" width="9.140625" style="1030"/>
    <col min="14081" max="14081" width="5.5703125" style="1030" customWidth="1"/>
    <col min="14082" max="14082" width="50.7109375" style="1030" customWidth="1"/>
    <col min="14083" max="14083" width="15.5703125" style="1030" customWidth="1"/>
    <col min="14084" max="14086" width="14" style="1030" customWidth="1"/>
    <col min="14087" max="14087" width="15.42578125" style="1030" customWidth="1"/>
    <col min="14088" max="14336" width="9.140625" style="1030"/>
    <col min="14337" max="14337" width="5.5703125" style="1030" customWidth="1"/>
    <col min="14338" max="14338" width="50.7109375" style="1030" customWidth="1"/>
    <col min="14339" max="14339" width="15.5703125" style="1030" customWidth="1"/>
    <col min="14340" max="14342" width="14" style="1030" customWidth="1"/>
    <col min="14343" max="14343" width="15.42578125" style="1030" customWidth="1"/>
    <col min="14344" max="14592" width="9.140625" style="1030"/>
    <col min="14593" max="14593" width="5.5703125" style="1030" customWidth="1"/>
    <col min="14594" max="14594" width="50.7109375" style="1030" customWidth="1"/>
    <col min="14595" max="14595" width="15.5703125" style="1030" customWidth="1"/>
    <col min="14596" max="14598" width="14" style="1030" customWidth="1"/>
    <col min="14599" max="14599" width="15.42578125" style="1030" customWidth="1"/>
    <col min="14600" max="14848" width="9.140625" style="1030"/>
    <col min="14849" max="14849" width="5.5703125" style="1030" customWidth="1"/>
    <col min="14850" max="14850" width="50.7109375" style="1030" customWidth="1"/>
    <col min="14851" max="14851" width="15.5703125" style="1030" customWidth="1"/>
    <col min="14852" max="14854" width="14" style="1030" customWidth="1"/>
    <col min="14855" max="14855" width="15.42578125" style="1030" customWidth="1"/>
    <col min="14856" max="15104" width="9.140625" style="1030"/>
    <col min="15105" max="15105" width="5.5703125" style="1030" customWidth="1"/>
    <col min="15106" max="15106" width="50.7109375" style="1030" customWidth="1"/>
    <col min="15107" max="15107" width="15.5703125" style="1030" customWidth="1"/>
    <col min="15108" max="15110" width="14" style="1030" customWidth="1"/>
    <col min="15111" max="15111" width="15.42578125" style="1030" customWidth="1"/>
    <col min="15112" max="15360" width="9.140625" style="1030"/>
    <col min="15361" max="15361" width="5.5703125" style="1030" customWidth="1"/>
    <col min="15362" max="15362" width="50.7109375" style="1030" customWidth="1"/>
    <col min="15363" max="15363" width="15.5703125" style="1030" customWidth="1"/>
    <col min="15364" max="15366" width="14" style="1030" customWidth="1"/>
    <col min="15367" max="15367" width="15.42578125" style="1030" customWidth="1"/>
    <col min="15368" max="15616" width="9.140625" style="1030"/>
    <col min="15617" max="15617" width="5.5703125" style="1030" customWidth="1"/>
    <col min="15618" max="15618" width="50.7109375" style="1030" customWidth="1"/>
    <col min="15619" max="15619" width="15.5703125" style="1030" customWidth="1"/>
    <col min="15620" max="15622" width="14" style="1030" customWidth="1"/>
    <col min="15623" max="15623" width="15.42578125" style="1030" customWidth="1"/>
    <col min="15624" max="15872" width="9.140625" style="1030"/>
    <col min="15873" max="15873" width="5.5703125" style="1030" customWidth="1"/>
    <col min="15874" max="15874" width="50.7109375" style="1030" customWidth="1"/>
    <col min="15875" max="15875" width="15.5703125" style="1030" customWidth="1"/>
    <col min="15876" max="15878" width="14" style="1030" customWidth="1"/>
    <col min="15879" max="15879" width="15.42578125" style="1030" customWidth="1"/>
    <col min="15880" max="16128" width="9.140625" style="1030"/>
    <col min="16129" max="16129" width="5.5703125" style="1030" customWidth="1"/>
    <col min="16130" max="16130" width="50.7109375" style="1030" customWidth="1"/>
    <col min="16131" max="16131" width="15.5703125" style="1030" customWidth="1"/>
    <col min="16132" max="16134" width="14" style="1030" customWidth="1"/>
    <col min="16135" max="16135" width="15.42578125" style="1030" customWidth="1"/>
    <col min="16136" max="16384" width="9.140625" style="1030"/>
  </cols>
  <sheetData>
    <row r="1" spans="1:11" x14ac:dyDescent="0.3">
      <c r="A1" s="1027"/>
      <c r="B1" s="1715" t="s">
        <v>811</v>
      </c>
      <c r="C1" s="1715"/>
      <c r="D1" s="1715"/>
    </row>
    <row r="2" spans="1:11" s="97" customFormat="1" ht="14.25" x14ac:dyDescent="0.3">
      <c r="A2" s="214"/>
      <c r="B2" s="1715" t="s">
        <v>764</v>
      </c>
      <c r="C2" s="1715"/>
      <c r="D2" s="1715"/>
      <c r="E2" s="214"/>
      <c r="F2" s="214"/>
      <c r="G2" s="214"/>
    </row>
    <row r="3" spans="1:11" s="97" customFormat="1" ht="14.25" x14ac:dyDescent="0.3">
      <c r="A3" s="214"/>
      <c r="B3" s="214"/>
      <c r="C3" s="214"/>
      <c r="D3" s="214"/>
      <c r="E3" s="214"/>
      <c r="F3" s="214"/>
      <c r="G3" s="214"/>
    </row>
    <row r="4" spans="1:11" ht="36" customHeight="1" x14ac:dyDescent="0.3">
      <c r="A4" s="1716" t="s">
        <v>591</v>
      </c>
      <c r="B4" s="1716"/>
      <c r="C4" s="1716"/>
      <c r="D4" s="1716"/>
      <c r="E4" s="1716"/>
      <c r="F4" s="1716"/>
      <c r="G4" s="1716"/>
    </row>
    <row r="5" spans="1:11" ht="18" thickBot="1" x14ac:dyDescent="0.35">
      <c r="A5" s="1443"/>
      <c r="B5" s="1443"/>
      <c r="C5" s="1717"/>
      <c r="D5" s="1717"/>
      <c r="E5" s="1444"/>
      <c r="F5" s="1718" t="s">
        <v>593</v>
      </c>
      <c r="G5" s="1718"/>
    </row>
    <row r="6" spans="1:11" ht="15" customHeight="1" thickBot="1" x14ac:dyDescent="0.35">
      <c r="A6" s="1711" t="s">
        <v>527</v>
      </c>
      <c r="B6" s="1712" t="s">
        <v>528</v>
      </c>
      <c r="C6" s="1713" t="s">
        <v>529</v>
      </c>
      <c r="D6" s="1713"/>
      <c r="E6" s="1713"/>
      <c r="F6" s="1713"/>
      <c r="G6" s="1714" t="s">
        <v>592</v>
      </c>
    </row>
    <row r="7" spans="1:11" ht="17.25" thickBot="1" x14ac:dyDescent="0.35">
      <c r="A7" s="1711"/>
      <c r="B7" s="1712"/>
      <c r="C7" s="1445" t="s">
        <v>619</v>
      </c>
      <c r="D7" s="1445" t="s">
        <v>632</v>
      </c>
      <c r="E7" s="1445" t="s">
        <v>633</v>
      </c>
      <c r="F7" s="1445" t="s">
        <v>765</v>
      </c>
      <c r="G7" s="1714"/>
    </row>
    <row r="8" spans="1:11" ht="17.25" thickBot="1" x14ac:dyDescent="0.35">
      <c r="A8" s="1446">
        <v>1</v>
      </c>
      <c r="B8" s="1447">
        <v>2</v>
      </c>
      <c r="C8" s="1447">
        <v>3</v>
      </c>
      <c r="D8" s="1447">
        <v>4</v>
      </c>
      <c r="E8" s="1447">
        <v>5</v>
      </c>
      <c r="F8" s="1447">
        <v>6</v>
      </c>
      <c r="G8" s="1448">
        <v>7</v>
      </c>
    </row>
    <row r="9" spans="1:11" x14ac:dyDescent="0.3">
      <c r="A9" s="1449"/>
      <c r="B9" s="1450" t="s">
        <v>532</v>
      </c>
      <c r="C9" s="1451">
        <f>944315000</f>
        <v>944315000</v>
      </c>
      <c r="D9" s="1451">
        <v>944315000</v>
      </c>
      <c r="E9" s="1451">
        <v>944315000</v>
      </c>
      <c r="F9" s="1451">
        <v>944315000</v>
      </c>
      <c r="G9" s="1452">
        <f>SUM(C9:F9)</f>
        <v>3777260000</v>
      </c>
    </row>
    <row r="10" spans="1:11" x14ac:dyDescent="0.3">
      <c r="A10" s="1449"/>
      <c r="B10" s="1453" t="s">
        <v>79</v>
      </c>
      <c r="C10" s="1454">
        <v>159812000</v>
      </c>
      <c r="D10" s="1454">
        <v>159812000</v>
      </c>
      <c r="E10" s="1454">
        <v>159812000</v>
      </c>
      <c r="F10" s="1454">
        <v>159812000</v>
      </c>
      <c r="G10" s="1455">
        <f>SUM(C10:F10)</f>
        <v>639248000</v>
      </c>
    </row>
    <row r="11" spans="1:11" x14ac:dyDescent="0.3">
      <c r="A11" s="1449"/>
      <c r="B11" s="1453" t="s">
        <v>594</v>
      </c>
      <c r="C11" s="1454">
        <v>3459000</v>
      </c>
      <c r="D11" s="1454">
        <v>3459000</v>
      </c>
      <c r="E11" s="1454">
        <v>3459000</v>
      </c>
      <c r="F11" s="1454">
        <v>3459000</v>
      </c>
      <c r="G11" s="1455">
        <f>SUM(C11:F11)</f>
        <v>13836000</v>
      </c>
    </row>
    <row r="12" spans="1:11" x14ac:dyDescent="0.3">
      <c r="A12" s="1449"/>
      <c r="B12" s="1453" t="s">
        <v>595</v>
      </c>
      <c r="C12" s="1454">
        <v>85977000</v>
      </c>
      <c r="D12" s="1478">
        <v>0</v>
      </c>
      <c r="E12" s="1478">
        <v>0</v>
      </c>
      <c r="F12" s="1478">
        <v>0</v>
      </c>
      <c r="G12" s="1479">
        <v>0</v>
      </c>
    </row>
    <row r="13" spans="1:11" x14ac:dyDescent="0.3">
      <c r="A13" s="1449"/>
      <c r="B13" s="1456" t="s">
        <v>596</v>
      </c>
      <c r="C13" s="1457"/>
      <c r="D13" s="1457"/>
      <c r="E13" s="1457"/>
      <c r="F13" s="1457"/>
      <c r="G13" s="1458"/>
      <c r="K13" s="1480"/>
    </row>
    <row r="14" spans="1:11" x14ac:dyDescent="0.3">
      <c r="A14" s="1449"/>
      <c r="B14" s="1456" t="s">
        <v>597</v>
      </c>
      <c r="C14" s="1457"/>
      <c r="D14" s="1457"/>
      <c r="E14" s="1457"/>
      <c r="F14" s="1457"/>
      <c r="G14" s="1458"/>
    </row>
    <row r="15" spans="1:11" ht="17.25" thickBot="1" x14ac:dyDescent="0.35">
      <c r="A15" s="1449"/>
      <c r="B15" s="1456" t="s">
        <v>598</v>
      </c>
      <c r="C15" s="1457"/>
      <c r="D15" s="1457"/>
      <c r="E15" s="1457"/>
      <c r="F15" s="1457"/>
      <c r="G15" s="1458"/>
    </row>
    <row r="16" spans="1:11" ht="17.25" thickBot="1" x14ac:dyDescent="0.35">
      <c r="A16" s="1459"/>
      <c r="B16" s="1460" t="s">
        <v>599</v>
      </c>
      <c r="C16" s="1461">
        <f>SUM(C9:C15)</f>
        <v>1193563000</v>
      </c>
      <c r="D16" s="1461">
        <f>SUM(D9:D15)</f>
        <v>1107586000</v>
      </c>
      <c r="E16" s="1461">
        <f>SUM(E9:E15)</f>
        <v>1107586000</v>
      </c>
      <c r="F16" s="1461">
        <f>SUM(F9:F15)</f>
        <v>1107586000</v>
      </c>
      <c r="G16" s="1462">
        <f>SUM(C16:F16)</f>
        <v>4516321000</v>
      </c>
    </row>
    <row r="17" spans="1:7" ht="17.25" thickBot="1" x14ac:dyDescent="0.35">
      <c r="A17" s="1463"/>
      <c r="B17" s="1464" t="s">
        <v>600</v>
      </c>
      <c r="C17" s="1465">
        <f>SUM(C16/2)</f>
        <v>596781500</v>
      </c>
      <c r="D17" s="1465">
        <f>SUM(D16/2)</f>
        <v>553793000</v>
      </c>
      <c r="E17" s="1465">
        <f>SUM(E16/2)</f>
        <v>553793000</v>
      </c>
      <c r="F17" s="1465">
        <f>SUM(F16/2)</f>
        <v>553793000</v>
      </c>
      <c r="G17" s="1466">
        <f>SUM(G16/2)</f>
        <v>2258160500</v>
      </c>
    </row>
    <row r="18" spans="1:7" ht="17.25" thickBot="1" x14ac:dyDescent="0.35">
      <c r="A18" s="1459"/>
      <c r="B18" s="1460" t="s">
        <v>601</v>
      </c>
      <c r="C18" s="1461"/>
      <c r="D18" s="1461"/>
      <c r="E18" s="1461"/>
      <c r="F18" s="1461"/>
      <c r="G18" s="1467"/>
    </row>
    <row r="19" spans="1:7" x14ac:dyDescent="0.3">
      <c r="A19" s="1449"/>
      <c r="B19" s="1450" t="s">
        <v>602</v>
      </c>
      <c r="C19" s="1451"/>
      <c r="D19" s="1451"/>
      <c r="E19" s="1451"/>
      <c r="F19" s="1451"/>
      <c r="G19" s="1468"/>
    </row>
    <row r="20" spans="1:7" x14ac:dyDescent="0.3">
      <c r="A20" s="1469"/>
      <c r="B20" s="1450" t="s">
        <v>603</v>
      </c>
      <c r="C20" s="1454"/>
      <c r="D20" s="1454"/>
      <c r="E20" s="1454"/>
      <c r="F20" s="1454"/>
      <c r="G20" s="1470"/>
    </row>
    <row r="21" spans="1:7" x14ac:dyDescent="0.3">
      <c r="A21" s="1469"/>
      <c r="B21" s="1450" t="s">
        <v>604</v>
      </c>
      <c r="C21" s="1454"/>
      <c r="D21" s="1454"/>
      <c r="E21" s="1454"/>
      <c r="F21" s="1454"/>
      <c r="G21" s="1470"/>
    </row>
    <row r="22" spans="1:7" x14ac:dyDescent="0.3">
      <c r="A22" s="1469"/>
      <c r="B22" s="1450" t="s">
        <v>605</v>
      </c>
      <c r="C22" s="1454"/>
      <c r="D22" s="1454"/>
      <c r="E22" s="1454"/>
      <c r="F22" s="1454"/>
      <c r="G22" s="1470"/>
    </row>
    <row r="23" spans="1:7" x14ac:dyDescent="0.3">
      <c r="A23" s="1469"/>
      <c r="B23" s="1450" t="s">
        <v>606</v>
      </c>
      <c r="C23" s="1454"/>
      <c r="D23" s="1454"/>
      <c r="E23" s="1454"/>
      <c r="F23" s="1454"/>
      <c r="G23" s="1470"/>
    </row>
    <row r="24" spans="1:7" x14ac:dyDescent="0.3">
      <c r="A24" s="1469"/>
      <c r="B24" s="1450" t="s">
        <v>607</v>
      </c>
      <c r="C24" s="1454"/>
      <c r="D24" s="1454"/>
      <c r="E24" s="1454"/>
      <c r="F24" s="1454"/>
      <c r="G24" s="1470"/>
    </row>
    <row r="25" spans="1:7" ht="17.25" thickBot="1" x14ac:dyDescent="0.35">
      <c r="A25" s="1471"/>
      <c r="B25" s="1464" t="s">
        <v>608</v>
      </c>
      <c r="C25" s="1457"/>
      <c r="D25" s="1457"/>
      <c r="E25" s="1457"/>
      <c r="F25" s="1457"/>
      <c r="G25" s="1472"/>
    </row>
    <row r="26" spans="1:7" ht="17.25" thickBot="1" x14ac:dyDescent="0.35">
      <c r="A26" s="1459"/>
      <c r="B26" s="1460" t="s">
        <v>609</v>
      </c>
      <c r="C26" s="1461"/>
      <c r="D26" s="1461"/>
      <c r="E26" s="1461"/>
      <c r="F26" s="1461"/>
      <c r="G26" s="1467"/>
    </row>
    <row r="27" spans="1:7" x14ac:dyDescent="0.3">
      <c r="A27" s="1449"/>
      <c r="B27" s="1450" t="s">
        <v>602</v>
      </c>
      <c r="C27" s="1483"/>
      <c r="D27" s="1483"/>
      <c r="E27" s="1483"/>
      <c r="F27" s="1483"/>
      <c r="G27" s="1484"/>
    </row>
    <row r="28" spans="1:7" x14ac:dyDescent="0.3">
      <c r="A28" s="1469"/>
      <c r="B28" s="1453" t="s">
        <v>603</v>
      </c>
      <c r="C28" s="1485">
        <v>1437333</v>
      </c>
      <c r="D28" s="1485">
        <v>17171000</v>
      </c>
      <c r="E28" s="1485">
        <v>18942000</v>
      </c>
      <c r="F28" s="1485">
        <v>78249000</v>
      </c>
      <c r="G28" s="1486">
        <f>SUM(C28:F28)</f>
        <v>115799333</v>
      </c>
    </row>
    <row r="29" spans="1:7" x14ac:dyDescent="0.3">
      <c r="A29" s="1469"/>
      <c r="B29" s="1453" t="s">
        <v>604</v>
      </c>
      <c r="C29" s="1454"/>
      <c r="D29" s="1454"/>
      <c r="E29" s="1454"/>
      <c r="F29" s="1454"/>
      <c r="G29" s="1470"/>
    </row>
    <row r="30" spans="1:7" x14ac:dyDescent="0.3">
      <c r="A30" s="1469"/>
      <c r="B30" s="1453" t="s">
        <v>605</v>
      </c>
      <c r="C30" s="1454"/>
      <c r="D30" s="1454"/>
      <c r="E30" s="1454"/>
      <c r="F30" s="1454"/>
      <c r="G30" s="1470"/>
    </row>
    <row r="31" spans="1:7" x14ac:dyDescent="0.3">
      <c r="A31" s="1469"/>
      <c r="B31" s="1453" t="s">
        <v>606</v>
      </c>
      <c r="C31" s="1454"/>
      <c r="D31" s="1454"/>
      <c r="E31" s="1454"/>
      <c r="F31" s="1454"/>
      <c r="G31" s="1470"/>
    </row>
    <row r="32" spans="1:7" x14ac:dyDescent="0.3">
      <c r="A32" s="1469"/>
      <c r="B32" s="1453" t="s">
        <v>607</v>
      </c>
      <c r="C32" s="1454"/>
      <c r="D32" s="1454"/>
      <c r="E32" s="1454"/>
      <c r="F32" s="1454"/>
      <c r="G32" s="1470"/>
    </row>
    <row r="33" spans="1:7" ht="17.25" thickBot="1" x14ac:dyDescent="0.35">
      <c r="A33" s="1471"/>
      <c r="B33" s="1456" t="s">
        <v>608</v>
      </c>
      <c r="C33" s="1457"/>
      <c r="D33" s="1457"/>
      <c r="E33" s="1457"/>
      <c r="F33" s="1457"/>
      <c r="G33" s="1472"/>
    </row>
    <row r="34" spans="1:7" ht="17.25" thickBot="1" x14ac:dyDescent="0.35">
      <c r="A34" s="1459"/>
      <c r="B34" s="1473" t="s">
        <v>610</v>
      </c>
      <c r="C34" s="1461">
        <f>SUM(C27:C33)</f>
        <v>1437333</v>
      </c>
      <c r="D34" s="1461">
        <f t="shared" ref="D34:F34" si="0">SUM(D27:D33)</f>
        <v>17171000</v>
      </c>
      <c r="E34" s="1461">
        <f t="shared" si="0"/>
        <v>18942000</v>
      </c>
      <c r="F34" s="1461">
        <f t="shared" si="0"/>
        <v>78249000</v>
      </c>
      <c r="G34" s="1467">
        <f>SUM(C34:F34)</f>
        <v>115799333</v>
      </c>
    </row>
    <row r="35" spans="1:7" ht="17.25" thickBot="1" x14ac:dyDescent="0.35">
      <c r="A35" s="1474"/>
      <c r="B35" s="1475" t="s">
        <v>611</v>
      </c>
      <c r="C35" s="1476">
        <f>SUM(C16-C34)</f>
        <v>1192125667</v>
      </c>
      <c r="D35" s="1476">
        <f>SUM(D16-D34)</f>
        <v>1090415000</v>
      </c>
      <c r="E35" s="1476">
        <f>SUM(E16-E34)</f>
        <v>1088644000</v>
      </c>
      <c r="F35" s="1476">
        <f>SUM(F16-F34)</f>
        <v>1029337000</v>
      </c>
      <c r="G35" s="1477">
        <f>SUM(G16-G34)</f>
        <v>4400521667</v>
      </c>
    </row>
  </sheetData>
  <sheetProtection selectLockedCells="1" selectUnlockedCells="1"/>
  <mergeCells count="9">
    <mergeCell ref="A6:A7"/>
    <mergeCell ref="B6:B7"/>
    <mergeCell ref="C6:F6"/>
    <mergeCell ref="G6:G7"/>
    <mergeCell ref="B1:D1"/>
    <mergeCell ref="B2:D2"/>
    <mergeCell ref="A4:G4"/>
    <mergeCell ref="C5:D5"/>
    <mergeCell ref="F5:G5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B1" sqref="B1:D1"/>
    </sheetView>
  </sheetViews>
  <sheetFormatPr defaultRowHeight="15" x14ac:dyDescent="0.25"/>
  <cols>
    <col min="1" max="1" width="5.5703125" style="213" customWidth="1"/>
    <col min="2" max="2" width="68.5703125" style="213" customWidth="1"/>
    <col min="3" max="3" width="19.42578125" style="213" customWidth="1"/>
    <col min="4" max="4" width="14.28515625" customWidth="1"/>
    <col min="5" max="5" width="12.7109375" customWidth="1"/>
  </cols>
  <sheetData>
    <row r="1" spans="1:5" ht="15.75" x14ac:dyDescent="0.3">
      <c r="B1" s="1715" t="s">
        <v>812</v>
      </c>
      <c r="C1" s="1715"/>
      <c r="D1" s="1715"/>
    </row>
    <row r="2" spans="1:5" s="97" customFormat="1" ht="14.25" x14ac:dyDescent="0.3">
      <c r="A2" s="214"/>
      <c r="B2" s="214" t="s">
        <v>706</v>
      </c>
      <c r="C2" s="214"/>
    </row>
    <row r="3" spans="1:5" ht="17.25" customHeight="1" x14ac:dyDescent="0.25">
      <c r="A3" s="1719" t="s">
        <v>530</v>
      </c>
      <c r="B3" s="1719"/>
      <c r="C3" s="1719"/>
    </row>
    <row r="4" spans="1:5" ht="43.9" customHeight="1" thickBot="1" x14ac:dyDescent="0.35">
      <c r="A4" s="215"/>
      <c r="B4" s="215"/>
      <c r="C4" s="1369" t="s">
        <v>526</v>
      </c>
    </row>
    <row r="5" spans="1:5" ht="30.75" thickBot="1" x14ac:dyDescent="0.3">
      <c r="A5" s="216" t="s">
        <v>527</v>
      </c>
      <c r="B5" s="217" t="s">
        <v>531</v>
      </c>
      <c r="C5" s="218" t="s">
        <v>619</v>
      </c>
      <c r="D5" s="218" t="s">
        <v>632</v>
      </c>
      <c r="E5" s="218" t="s">
        <v>633</v>
      </c>
    </row>
    <row r="6" spans="1:5" ht="15.75" thickBot="1" x14ac:dyDescent="0.3">
      <c r="A6" s="219">
        <v>1</v>
      </c>
      <c r="B6" s="220">
        <v>2</v>
      </c>
      <c r="C6" s="221">
        <v>3</v>
      </c>
      <c r="D6" s="221">
        <v>4</v>
      </c>
      <c r="E6" s="221">
        <v>5</v>
      </c>
    </row>
    <row r="7" spans="1:5" ht="15.75" x14ac:dyDescent="0.3">
      <c r="A7" s="222" t="s">
        <v>3</v>
      </c>
      <c r="B7" s="223" t="s">
        <v>532</v>
      </c>
      <c r="C7" s="224">
        <f>'1. Bevételek_kiadások_összesen'!C30</f>
        <v>944315</v>
      </c>
      <c r="D7" s="224">
        <f>C7</f>
        <v>944315</v>
      </c>
      <c r="E7" s="224">
        <f>D7</f>
        <v>944315</v>
      </c>
    </row>
    <row r="8" spans="1:5" ht="30" x14ac:dyDescent="0.3">
      <c r="A8" s="225" t="s">
        <v>5</v>
      </c>
      <c r="B8" s="226" t="s">
        <v>533</v>
      </c>
      <c r="C8" s="227">
        <f>'1. Bevételek_kiadások_összesen'!C40</f>
        <v>159812</v>
      </c>
      <c r="D8" s="227">
        <f t="shared" ref="D8:E12" si="0">C8</f>
        <v>159812</v>
      </c>
      <c r="E8" s="227">
        <f t="shared" si="0"/>
        <v>159812</v>
      </c>
    </row>
    <row r="9" spans="1:5" ht="15.75" x14ac:dyDescent="0.3">
      <c r="A9" s="225" t="s">
        <v>7</v>
      </c>
      <c r="B9" s="228" t="s">
        <v>534</v>
      </c>
      <c r="C9" s="227">
        <v>0</v>
      </c>
      <c r="D9" s="227">
        <f t="shared" si="0"/>
        <v>0</v>
      </c>
      <c r="E9" s="227">
        <f t="shared" si="0"/>
        <v>0</v>
      </c>
    </row>
    <row r="10" spans="1:5" ht="30" x14ac:dyDescent="0.3">
      <c r="A10" s="225" t="s">
        <v>9</v>
      </c>
      <c r="B10" s="228" t="s">
        <v>535</v>
      </c>
      <c r="C10" s="227">
        <f>'2. Önk.bev.'!L123</f>
        <v>85977</v>
      </c>
      <c r="D10" s="227">
        <f t="shared" si="0"/>
        <v>85977</v>
      </c>
      <c r="E10" s="227">
        <f t="shared" si="0"/>
        <v>85977</v>
      </c>
    </row>
    <row r="11" spans="1:5" ht="15.75" x14ac:dyDescent="0.3">
      <c r="A11" s="225" t="s">
        <v>11</v>
      </c>
      <c r="B11" s="228" t="s">
        <v>536</v>
      </c>
      <c r="C11" s="227">
        <f>'[1]2. Önk.bev.'!G19+'2. Önk.bev.'!H45</f>
        <v>3459</v>
      </c>
      <c r="D11" s="227">
        <f t="shared" si="0"/>
        <v>3459</v>
      </c>
      <c r="E11" s="227">
        <f t="shared" si="0"/>
        <v>3459</v>
      </c>
    </row>
    <row r="12" spans="1:5" ht="16.5" thickBot="1" x14ac:dyDescent="0.35">
      <c r="A12" s="229" t="s">
        <v>92</v>
      </c>
      <c r="B12" s="230" t="s">
        <v>537</v>
      </c>
      <c r="C12" s="231">
        <v>0</v>
      </c>
      <c r="D12" s="231">
        <f t="shared" si="0"/>
        <v>0</v>
      </c>
      <c r="E12" s="231">
        <f t="shared" si="0"/>
        <v>0</v>
      </c>
    </row>
    <row r="13" spans="1:5" ht="16.5" thickBot="1" x14ac:dyDescent="0.35">
      <c r="A13" s="1720" t="s">
        <v>538</v>
      </c>
      <c r="B13" s="1720"/>
      <c r="C13" s="1116">
        <f>SUM(C7:C12)</f>
        <v>1193563</v>
      </c>
      <c r="D13" s="1481">
        <f>SUM(D7:D12)</f>
        <v>1193563</v>
      </c>
      <c r="E13" s="1482">
        <f>SUM(E7:E12)</f>
        <v>1193563</v>
      </c>
    </row>
    <row r="14" spans="1:5" ht="15" customHeight="1" x14ac:dyDescent="0.25">
      <c r="A14" s="1721" t="s">
        <v>539</v>
      </c>
      <c r="B14" s="1721"/>
      <c r="C14" s="1721"/>
    </row>
    <row r="15" spans="1:5" ht="36" customHeight="1" x14ac:dyDescent="0.25"/>
  </sheetData>
  <sheetProtection selectLockedCells="1" selectUnlockedCells="1"/>
  <mergeCells count="4">
    <mergeCell ref="A3:C3"/>
    <mergeCell ref="A13:B13"/>
    <mergeCell ref="A14:C14"/>
    <mergeCell ref="B1:D1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B1" sqref="B1:D1"/>
    </sheetView>
  </sheetViews>
  <sheetFormatPr defaultRowHeight="15" x14ac:dyDescent="0.25"/>
  <cols>
    <col min="1" max="1" width="5.5703125" style="213" customWidth="1"/>
    <col min="2" max="2" width="66.5703125" style="213" customWidth="1"/>
    <col min="3" max="3" width="27" style="213" customWidth="1"/>
    <col min="4" max="4" width="14.85546875" bestFit="1" customWidth="1"/>
    <col min="5" max="5" width="11" bestFit="1" customWidth="1"/>
  </cols>
  <sheetData>
    <row r="1" spans="1:6" ht="15.75" x14ac:dyDescent="0.3">
      <c r="B1" s="1715" t="s">
        <v>813</v>
      </c>
      <c r="C1" s="1715"/>
      <c r="D1" s="1715"/>
    </row>
    <row r="2" spans="1:6" ht="15.75" x14ac:dyDescent="0.3">
      <c r="B2" s="214" t="s">
        <v>707</v>
      </c>
    </row>
    <row r="3" spans="1:6" ht="17.25" customHeight="1" x14ac:dyDescent="0.25">
      <c r="A3" s="1719" t="s">
        <v>756</v>
      </c>
      <c r="B3" s="1719"/>
      <c r="C3" s="1719"/>
    </row>
    <row r="4" spans="1:6" ht="17.25" customHeight="1" x14ac:dyDescent="0.25">
      <c r="A4" s="1442"/>
      <c r="B4" s="1442"/>
      <c r="C4" s="1442"/>
    </row>
    <row r="5" spans="1:6" ht="18" thickBot="1" x14ac:dyDescent="0.35">
      <c r="A5" s="215"/>
      <c r="B5" s="215"/>
      <c r="E5" s="1369" t="s">
        <v>526</v>
      </c>
    </row>
    <row r="6" spans="1:6" ht="34.15" customHeight="1" thickBot="1" x14ac:dyDescent="0.3">
      <c r="A6" s="233" t="s">
        <v>527</v>
      </c>
      <c r="B6" s="234" t="s">
        <v>540</v>
      </c>
      <c r="C6" s="235" t="s">
        <v>766</v>
      </c>
      <c r="D6" s="235" t="s">
        <v>767</v>
      </c>
      <c r="E6" s="235" t="s">
        <v>401</v>
      </c>
      <c r="F6" s="1490"/>
    </row>
    <row r="7" spans="1:6" ht="15.75" thickBot="1" x14ac:dyDescent="0.3">
      <c r="A7" s="219">
        <v>1</v>
      </c>
      <c r="B7" s="220">
        <v>2</v>
      </c>
      <c r="C7" s="221">
        <v>3</v>
      </c>
      <c r="D7" s="221">
        <v>4</v>
      </c>
      <c r="E7" s="221">
        <v>5</v>
      </c>
    </row>
    <row r="8" spans="1:6" ht="48" x14ac:dyDescent="0.3">
      <c r="A8" s="236" t="s">
        <v>3</v>
      </c>
      <c r="B8" s="1487" t="s">
        <v>770</v>
      </c>
      <c r="C8" s="237">
        <f>SUM(D8:E8)</f>
        <v>73999</v>
      </c>
      <c r="D8" s="237">
        <v>23999</v>
      </c>
      <c r="E8" s="237">
        <v>50000</v>
      </c>
    </row>
    <row r="9" spans="1:6" ht="15.75" x14ac:dyDescent="0.3">
      <c r="A9" s="225" t="s">
        <v>5</v>
      </c>
      <c r="B9" s="1488" t="s">
        <v>772</v>
      </c>
      <c r="C9" s="227">
        <f t="shared" ref="C9:C11" si="0">SUM(D9:E9)</f>
        <v>1155708</v>
      </c>
      <c r="D9" s="227">
        <v>805708</v>
      </c>
      <c r="E9" s="227">
        <v>350000</v>
      </c>
    </row>
    <row r="10" spans="1:6" ht="24" x14ac:dyDescent="0.3">
      <c r="A10" s="225" t="s">
        <v>7</v>
      </c>
      <c r="B10" s="1488" t="s">
        <v>773</v>
      </c>
      <c r="C10" s="227">
        <f t="shared" si="0"/>
        <v>331000</v>
      </c>
      <c r="D10" s="231">
        <v>136000</v>
      </c>
      <c r="E10" s="231">
        <v>195000</v>
      </c>
    </row>
    <row r="11" spans="1:6" ht="24.75" thickBot="1" x14ac:dyDescent="0.35">
      <c r="A11" s="238" t="s">
        <v>9</v>
      </c>
      <c r="B11" s="1489" t="s">
        <v>774</v>
      </c>
      <c r="C11" s="239">
        <f t="shared" si="0"/>
        <v>44650</v>
      </c>
      <c r="D11" s="239">
        <v>24650</v>
      </c>
      <c r="E11" s="239">
        <v>20000</v>
      </c>
    </row>
    <row r="12" spans="1:6" ht="29.25" thickBot="1" x14ac:dyDescent="0.35">
      <c r="A12" s="240" t="s">
        <v>9</v>
      </c>
      <c r="B12" s="241" t="s">
        <v>541</v>
      </c>
      <c r="C12" s="232">
        <f>SUM(C8:C10)</f>
        <v>1560707</v>
      </c>
      <c r="D12" s="232">
        <f>SUM(D8:D10)</f>
        <v>965707</v>
      </c>
      <c r="E12" s="232">
        <f>SUM(E8:E11)</f>
        <v>615000</v>
      </c>
    </row>
    <row r="14" spans="1:6" ht="22.15" customHeight="1" x14ac:dyDescent="0.25">
      <c r="B14" s="213" t="s">
        <v>768</v>
      </c>
    </row>
    <row r="15" spans="1:6" x14ac:dyDescent="0.25">
      <c r="B15" s="213" t="s">
        <v>769</v>
      </c>
    </row>
    <row r="16" spans="1:6" x14ac:dyDescent="0.25">
      <c r="B16" s="213" t="s">
        <v>771</v>
      </c>
    </row>
  </sheetData>
  <sheetProtection selectLockedCells="1" selectUnlockedCells="1"/>
  <mergeCells count="2">
    <mergeCell ref="A3:C3"/>
    <mergeCell ref="B1:D1"/>
  </mergeCells>
  <pageMargins left="0.7" right="0.7" top="0.75" bottom="0.75" header="0.51180555555555551" footer="0.51180555555555551"/>
  <pageSetup paperSize="9" scale="88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workbookViewId="0"/>
  </sheetViews>
  <sheetFormatPr defaultRowHeight="13.5" x14ac:dyDescent="0.3"/>
  <cols>
    <col min="1" max="1" width="38.140625" style="1117" customWidth="1"/>
    <col min="2" max="14" width="9.140625" style="1117"/>
    <col min="15" max="15" width="9.140625" style="1410"/>
    <col min="16" max="16" width="0" style="1411" hidden="1" customWidth="1"/>
    <col min="17" max="17" width="9.140625" style="1411"/>
    <col min="18" max="16384" width="9.140625" style="1117"/>
  </cols>
  <sheetData>
    <row r="1" spans="1:17" ht="14.25" x14ac:dyDescent="0.3">
      <c r="A1" s="214" t="s">
        <v>814</v>
      </c>
    </row>
    <row r="2" spans="1:17" ht="14.25" x14ac:dyDescent="0.3">
      <c r="A2" s="214" t="s">
        <v>708</v>
      </c>
    </row>
    <row r="3" spans="1:17" ht="17.25" thickBot="1" x14ac:dyDescent="0.35">
      <c r="B3" s="1722" t="s">
        <v>757</v>
      </c>
      <c r="C3" s="1723"/>
      <c r="D3" s="1723"/>
      <c r="E3" s="1723"/>
      <c r="F3" s="1723"/>
      <c r="G3" s="1723"/>
      <c r="H3" s="1723"/>
      <c r="I3" s="1723"/>
      <c r="J3" s="1723"/>
      <c r="K3" s="1723"/>
      <c r="N3" s="1117" t="s">
        <v>634</v>
      </c>
    </row>
    <row r="4" spans="1:17" s="1118" customFormat="1" ht="17.25" customHeight="1" thickBot="1" x14ac:dyDescent="0.3">
      <c r="A4" s="1412"/>
      <c r="B4" s="1413" t="s">
        <v>635</v>
      </c>
      <c r="C4" s="1413" t="s">
        <v>636</v>
      </c>
      <c r="D4" s="1413" t="s">
        <v>637</v>
      </c>
      <c r="E4" s="1413" t="s">
        <v>638</v>
      </c>
      <c r="F4" s="1413" t="s">
        <v>639</v>
      </c>
      <c r="G4" s="1413" t="s">
        <v>640</v>
      </c>
      <c r="H4" s="1413" t="s">
        <v>641</v>
      </c>
      <c r="I4" s="1413" t="s">
        <v>642</v>
      </c>
      <c r="J4" s="1413" t="s">
        <v>643</v>
      </c>
      <c r="K4" s="1413" t="s">
        <v>644</v>
      </c>
      <c r="L4" s="1413" t="s">
        <v>645</v>
      </c>
      <c r="M4" s="1413" t="s">
        <v>646</v>
      </c>
      <c r="N4" s="1414" t="s">
        <v>647</v>
      </c>
      <c r="O4" s="1415"/>
      <c r="P4" s="1416"/>
      <c r="Q4" s="1416"/>
    </row>
    <row r="5" spans="1:17" x14ac:dyDescent="0.3">
      <c r="A5" s="1417" t="s">
        <v>365</v>
      </c>
      <c r="B5" s="1418">
        <v>98150</v>
      </c>
      <c r="C5" s="1418">
        <v>98150</v>
      </c>
      <c r="D5" s="1418">
        <v>98150</v>
      </c>
      <c r="E5" s="1418">
        <v>98150</v>
      </c>
      <c r="F5" s="1418">
        <v>98150</v>
      </c>
      <c r="G5" s="1418">
        <v>98150</v>
      </c>
      <c r="H5" s="1418">
        <v>98150</v>
      </c>
      <c r="I5" s="1418">
        <v>98151</v>
      </c>
      <c r="J5" s="1418">
        <v>98151</v>
      </c>
      <c r="K5" s="1418">
        <v>98151</v>
      </c>
      <c r="L5" s="1418">
        <v>98151</v>
      </c>
      <c r="M5" s="1418">
        <v>98151</v>
      </c>
      <c r="N5" s="1419">
        <f>SUM(B5:M5)</f>
        <v>1177805</v>
      </c>
      <c r="P5" s="1420">
        <f>SUM('[1]1. Bevételek_kiadások_összesen'!C6)</f>
        <v>1177805</v>
      </c>
    </row>
    <row r="6" spans="1:17" x14ac:dyDescent="0.3">
      <c r="A6" s="1421" t="s">
        <v>366</v>
      </c>
      <c r="B6" s="1422">
        <v>23471</v>
      </c>
      <c r="C6" s="1422">
        <v>23471</v>
      </c>
      <c r="D6" s="1422">
        <v>23471</v>
      </c>
      <c r="E6" s="1422">
        <v>23471</v>
      </c>
      <c r="F6" s="1422">
        <v>23471</v>
      </c>
      <c r="G6" s="1422">
        <v>23471</v>
      </c>
      <c r="H6" s="1422">
        <v>23471</v>
      </c>
      <c r="I6" s="1422">
        <v>23471</v>
      </c>
      <c r="J6" s="1422">
        <v>23471</v>
      </c>
      <c r="K6" s="1422">
        <v>23471</v>
      </c>
      <c r="L6" s="1422">
        <v>23470</v>
      </c>
      <c r="M6" s="1422">
        <v>23470</v>
      </c>
      <c r="N6" s="1419">
        <f t="shared" ref="N6:N15" si="0">SUM(B6:M6)</f>
        <v>281650</v>
      </c>
      <c r="P6" s="1411">
        <f>SUM('[1]1. Bevételek_kiadások_összesen'!C12)</f>
        <v>281650</v>
      </c>
    </row>
    <row r="7" spans="1:17" ht="13.5" customHeight="1" x14ac:dyDescent="0.3">
      <c r="A7" s="1423" t="s">
        <v>367</v>
      </c>
      <c r="B7" s="1422">
        <v>83205</v>
      </c>
      <c r="C7" s="1422">
        <v>83205</v>
      </c>
      <c r="D7" s="1422">
        <v>83205</v>
      </c>
      <c r="E7" s="1422">
        <v>83205</v>
      </c>
      <c r="F7" s="1422">
        <v>83205</v>
      </c>
      <c r="G7" s="1422">
        <v>83205</v>
      </c>
      <c r="H7" s="1422">
        <v>83205</v>
      </c>
      <c r="I7" s="1422">
        <v>83205</v>
      </c>
      <c r="J7" s="1422">
        <v>83206</v>
      </c>
      <c r="K7" s="1422">
        <v>83206</v>
      </c>
      <c r="L7" s="1422">
        <v>83206</v>
      </c>
      <c r="M7" s="1422">
        <v>83206</v>
      </c>
      <c r="N7" s="1419">
        <f t="shared" si="0"/>
        <v>998464</v>
      </c>
      <c r="P7" s="1411">
        <f>SUM('[1]1. Bevételek_kiadások_összesen'!C26)</f>
        <v>998464</v>
      </c>
    </row>
    <row r="8" spans="1:17" ht="13.5" customHeight="1" x14ac:dyDescent="0.3">
      <c r="A8" s="1424" t="s">
        <v>368</v>
      </c>
      <c r="B8" s="1422">
        <v>24799</v>
      </c>
      <c r="C8" s="1422">
        <v>24799</v>
      </c>
      <c r="D8" s="1422">
        <v>24799</v>
      </c>
      <c r="E8" s="1422">
        <v>24799</v>
      </c>
      <c r="F8" s="1422">
        <v>24799</v>
      </c>
      <c r="G8" s="1422">
        <v>24799</v>
      </c>
      <c r="H8" s="1422">
        <v>24799</v>
      </c>
      <c r="I8" s="1422">
        <v>24799</v>
      </c>
      <c r="J8" s="1422">
        <v>24799</v>
      </c>
      <c r="K8" s="1422">
        <v>24800</v>
      </c>
      <c r="L8" s="1422">
        <v>24800</v>
      </c>
      <c r="M8" s="1422">
        <v>24800</v>
      </c>
      <c r="N8" s="1419">
        <f t="shared" si="0"/>
        <v>297591</v>
      </c>
      <c r="P8" s="1411">
        <f>SUM('[1]1. Bevételek_kiadások_összesen'!C34)</f>
        <v>297591</v>
      </c>
    </row>
    <row r="9" spans="1:17" ht="27" x14ac:dyDescent="0.3">
      <c r="A9" s="1421" t="s">
        <v>369</v>
      </c>
      <c r="B9" s="1422"/>
      <c r="C9" s="1422"/>
      <c r="D9" s="1422"/>
      <c r="E9" s="1422"/>
      <c r="F9" s="1422"/>
      <c r="G9" s="1422"/>
      <c r="H9" s="1422"/>
      <c r="I9" s="1422"/>
      <c r="J9" s="1422"/>
      <c r="K9" s="1422"/>
      <c r="L9" s="1422"/>
      <c r="M9" s="1422"/>
      <c r="N9" s="1419">
        <f t="shared" si="0"/>
        <v>0</v>
      </c>
      <c r="P9" s="1411">
        <f>SUM('[1]1. Bevételek_kiadások_összesen'!C51)</f>
        <v>0</v>
      </c>
    </row>
    <row r="10" spans="1:17" ht="13.5" customHeight="1" x14ac:dyDescent="0.3">
      <c r="A10" s="1421" t="s">
        <v>370</v>
      </c>
      <c r="B10" s="1422"/>
      <c r="C10" s="1422"/>
      <c r="D10" s="1422"/>
      <c r="E10" s="1422"/>
      <c r="F10" s="1422"/>
      <c r="G10" s="1422"/>
      <c r="H10" s="1422"/>
      <c r="I10" s="1422"/>
      <c r="J10" s="1422"/>
      <c r="K10" s="1422"/>
      <c r="L10" s="1422"/>
      <c r="M10" s="1422"/>
      <c r="N10" s="1419">
        <f t="shared" si="0"/>
        <v>0</v>
      </c>
      <c r="P10" s="1411">
        <f>SUM('[1]1. Bevételek_kiadások_összesen'!C19)</f>
        <v>0</v>
      </c>
    </row>
    <row r="11" spans="1:17" ht="13.5" customHeight="1" x14ac:dyDescent="0.3">
      <c r="A11" s="1421" t="s">
        <v>371</v>
      </c>
      <c r="B11" s="1422">
        <v>7165</v>
      </c>
      <c r="C11" s="1422">
        <v>7165</v>
      </c>
      <c r="D11" s="1422">
        <v>7165</v>
      </c>
      <c r="E11" s="1422">
        <v>7165</v>
      </c>
      <c r="F11" s="1422">
        <v>7165</v>
      </c>
      <c r="G11" s="1422">
        <v>7165</v>
      </c>
      <c r="H11" s="1422">
        <v>7165</v>
      </c>
      <c r="I11" s="1422">
        <v>7165</v>
      </c>
      <c r="J11" s="1422">
        <v>7165</v>
      </c>
      <c r="K11" s="1422">
        <v>7164</v>
      </c>
      <c r="L11" s="1422">
        <v>7164</v>
      </c>
      <c r="M11" s="1422">
        <v>7164</v>
      </c>
      <c r="N11" s="1419">
        <f t="shared" si="0"/>
        <v>85977</v>
      </c>
      <c r="P11" s="1411">
        <f>SUM('[1]1. Bevételek_kiadások_összesen'!C45)</f>
        <v>85977</v>
      </c>
    </row>
    <row r="12" spans="1:17" ht="27" x14ac:dyDescent="0.3">
      <c r="A12" s="1421" t="s">
        <v>372</v>
      </c>
      <c r="B12" s="1422"/>
      <c r="C12" s="1422"/>
      <c r="D12" s="1422"/>
      <c r="E12" s="1422"/>
      <c r="F12" s="1422"/>
      <c r="G12" s="1422"/>
      <c r="H12" s="1422"/>
      <c r="I12" s="1422"/>
      <c r="J12" s="1422"/>
      <c r="K12" s="1422"/>
      <c r="L12" s="1422"/>
      <c r="M12" s="1422"/>
      <c r="N12" s="1419">
        <f t="shared" si="0"/>
        <v>0</v>
      </c>
      <c r="P12" s="1411">
        <f>SUM('[1]1. Bevételek_kiadások_összesen'!C56)</f>
        <v>0</v>
      </c>
    </row>
    <row r="13" spans="1:17" x14ac:dyDescent="0.3">
      <c r="A13" s="1421" t="s">
        <v>788</v>
      </c>
      <c r="B13" s="1422"/>
      <c r="C13" s="1422"/>
      <c r="D13" s="1422">
        <v>615000</v>
      </c>
      <c r="E13" s="1422"/>
      <c r="F13" s="1422"/>
      <c r="G13" s="1422"/>
      <c r="H13" s="1422"/>
      <c r="I13" s="1422"/>
      <c r="J13" s="1422"/>
      <c r="K13" s="1422"/>
      <c r="L13" s="1422"/>
      <c r="M13" s="1422"/>
      <c r="N13" s="1419">
        <f t="shared" si="0"/>
        <v>615000</v>
      </c>
    </row>
    <row r="14" spans="1:17" ht="13.5" customHeight="1" x14ac:dyDescent="0.3">
      <c r="A14" s="1421" t="s">
        <v>375</v>
      </c>
      <c r="B14" s="1422">
        <v>488009</v>
      </c>
      <c r="C14" s="1422">
        <v>488009</v>
      </c>
      <c r="D14" s="1422">
        <v>488009</v>
      </c>
      <c r="E14" s="1422">
        <v>488009</v>
      </c>
      <c r="F14" s="1422">
        <v>488009</v>
      </c>
      <c r="G14" s="1422">
        <v>488009</v>
      </c>
      <c r="H14" s="1422">
        <v>488009</v>
      </c>
      <c r="I14" s="1422">
        <v>488009</v>
      </c>
      <c r="J14" s="1422">
        <v>488009</v>
      </c>
      <c r="K14" s="1422">
        <v>488009</v>
      </c>
      <c r="L14" s="1422">
        <v>488010</v>
      </c>
      <c r="M14" s="1422">
        <v>488010</v>
      </c>
      <c r="N14" s="1419">
        <f t="shared" si="0"/>
        <v>5856110</v>
      </c>
      <c r="P14" s="1411">
        <f>SUM('[1]1. Bevételek_kiadások_összesen'!C71)</f>
        <v>5856110</v>
      </c>
    </row>
    <row r="15" spans="1:17" ht="14.25" thickBot="1" x14ac:dyDescent="0.35">
      <c r="A15" s="1425" t="s">
        <v>376</v>
      </c>
      <c r="B15" s="1426">
        <v>89596</v>
      </c>
      <c r="C15" s="1426">
        <v>89596</v>
      </c>
      <c r="D15" s="1426">
        <v>89596</v>
      </c>
      <c r="E15" s="1426">
        <v>89596</v>
      </c>
      <c r="F15" s="1426">
        <v>89597</v>
      </c>
      <c r="G15" s="1426">
        <v>89598</v>
      </c>
      <c r="H15" s="1426">
        <v>89597</v>
      </c>
      <c r="I15" s="1426">
        <v>89596</v>
      </c>
      <c r="J15" s="1426">
        <v>89594</v>
      </c>
      <c r="K15" s="1426">
        <v>89595</v>
      </c>
      <c r="L15" s="1426">
        <v>89595</v>
      </c>
      <c r="M15" s="1426">
        <v>89595</v>
      </c>
      <c r="N15" s="1419">
        <f t="shared" si="0"/>
        <v>1075151</v>
      </c>
      <c r="P15" s="1411">
        <f>SUM('[1]1. Bevételek_kiadások_összesen'!C74)</f>
        <v>1075151</v>
      </c>
    </row>
    <row r="16" spans="1:17" ht="14.25" thickBot="1" x14ac:dyDescent="0.35">
      <c r="A16" s="1427" t="s">
        <v>648</v>
      </c>
      <c r="B16" s="1428">
        <f t="shared" ref="B16:N16" si="1">SUM(B5:B15)</f>
        <v>814395</v>
      </c>
      <c r="C16" s="1428">
        <f t="shared" si="1"/>
        <v>814395</v>
      </c>
      <c r="D16" s="1428">
        <f t="shared" si="1"/>
        <v>1429395</v>
      </c>
      <c r="E16" s="1428">
        <f t="shared" si="1"/>
        <v>814395</v>
      </c>
      <c r="F16" s="1428">
        <f t="shared" si="1"/>
        <v>814396</v>
      </c>
      <c r="G16" s="1428">
        <f t="shared" si="1"/>
        <v>814397</v>
      </c>
      <c r="H16" s="1428">
        <f t="shared" si="1"/>
        <v>814396</v>
      </c>
      <c r="I16" s="1428">
        <f t="shared" si="1"/>
        <v>814396</v>
      </c>
      <c r="J16" s="1428">
        <f t="shared" si="1"/>
        <v>814395</v>
      </c>
      <c r="K16" s="1428">
        <f t="shared" si="1"/>
        <v>814396</v>
      </c>
      <c r="L16" s="1428">
        <f t="shared" si="1"/>
        <v>814396</v>
      </c>
      <c r="M16" s="1428">
        <f t="shared" si="1"/>
        <v>814396</v>
      </c>
      <c r="N16" s="1428">
        <f t="shared" si="1"/>
        <v>10387748</v>
      </c>
      <c r="P16" s="1420">
        <f>SUM(P5:P15)</f>
        <v>9772748</v>
      </c>
    </row>
    <row r="17" spans="1:16" ht="33" customHeight="1" thickBot="1" x14ac:dyDescent="0.35">
      <c r="A17" s="1429"/>
      <c r="B17" s="1430"/>
      <c r="C17" s="1430"/>
      <c r="D17" s="1430"/>
      <c r="E17" s="1430"/>
      <c r="F17" s="1430"/>
      <c r="G17" s="1430"/>
      <c r="H17" s="1430"/>
      <c r="I17" s="1430"/>
      <c r="J17" s="1430"/>
      <c r="K17" s="1430"/>
      <c r="L17" s="1430"/>
      <c r="M17" s="1430"/>
      <c r="N17" s="1430"/>
    </row>
    <row r="18" spans="1:16" ht="33" customHeight="1" x14ac:dyDescent="0.3">
      <c r="A18" s="1431" t="s">
        <v>452</v>
      </c>
      <c r="B18" s="1432">
        <v>87667</v>
      </c>
      <c r="C18" s="1432">
        <v>87667</v>
      </c>
      <c r="D18" s="1432">
        <v>87667</v>
      </c>
      <c r="E18" s="1432">
        <v>87667</v>
      </c>
      <c r="F18" s="1432">
        <v>87667</v>
      </c>
      <c r="G18" s="1432">
        <v>87667</v>
      </c>
      <c r="H18" s="1432">
        <v>87667</v>
      </c>
      <c r="I18" s="1432">
        <v>87667</v>
      </c>
      <c r="J18" s="1432">
        <v>87667</v>
      </c>
      <c r="K18" s="1432">
        <v>87667</v>
      </c>
      <c r="L18" s="1432">
        <v>87667</v>
      </c>
      <c r="M18" s="1432">
        <v>87668</v>
      </c>
      <c r="N18" s="1433">
        <f>SUM(B18:M18)</f>
        <v>1052005</v>
      </c>
      <c r="P18" s="1420">
        <f>SUM('[1]1. Bevételek_kiadások_összesen'!F94)</f>
        <v>1052004.8158995816</v>
      </c>
    </row>
    <row r="19" spans="1:16" x14ac:dyDescent="0.3">
      <c r="A19" s="1434" t="s">
        <v>649</v>
      </c>
      <c r="B19" s="1422">
        <v>17283</v>
      </c>
      <c r="C19" s="1422">
        <v>17283</v>
      </c>
      <c r="D19" s="1422">
        <v>17283</v>
      </c>
      <c r="E19" s="1422">
        <v>17283</v>
      </c>
      <c r="F19" s="1422">
        <v>17283</v>
      </c>
      <c r="G19" s="1422">
        <v>17283</v>
      </c>
      <c r="H19" s="1422">
        <v>17283</v>
      </c>
      <c r="I19" s="1422">
        <v>17283</v>
      </c>
      <c r="J19" s="1422">
        <v>17282</v>
      </c>
      <c r="K19" s="1422">
        <v>17282</v>
      </c>
      <c r="L19" s="1422">
        <v>17282</v>
      </c>
      <c r="M19" s="1422">
        <v>17282</v>
      </c>
      <c r="N19" s="1435">
        <f t="shared" ref="N19:N29" si="2">SUM(B19:M19)</f>
        <v>207392</v>
      </c>
      <c r="P19" s="1420">
        <f>SUM('[1]1. Bevételek_kiadások_összesen'!F95)</f>
        <v>207392.01910041843</v>
      </c>
    </row>
    <row r="20" spans="1:16" x14ac:dyDescent="0.3">
      <c r="A20" s="1434" t="s">
        <v>454</v>
      </c>
      <c r="B20" s="1422">
        <v>100288</v>
      </c>
      <c r="C20" s="1422">
        <v>100288</v>
      </c>
      <c r="D20" s="1422">
        <v>100288</v>
      </c>
      <c r="E20" s="1422">
        <v>100288</v>
      </c>
      <c r="F20" s="1422">
        <v>100288</v>
      </c>
      <c r="G20" s="1422">
        <v>100288</v>
      </c>
      <c r="H20" s="1422">
        <v>100288</v>
      </c>
      <c r="I20" s="1422">
        <v>100287</v>
      </c>
      <c r="J20" s="1422">
        <v>100287</v>
      </c>
      <c r="K20" s="1422">
        <v>100287</v>
      </c>
      <c r="L20" s="1422">
        <v>100287</v>
      </c>
      <c r="M20" s="1422">
        <v>100287</v>
      </c>
      <c r="N20" s="1435">
        <f t="shared" si="2"/>
        <v>1203451</v>
      </c>
      <c r="P20" s="1420">
        <f>SUM('[1]1. Bevételek_kiadások_összesen'!F96)</f>
        <v>1203451</v>
      </c>
    </row>
    <row r="21" spans="1:16" x14ac:dyDescent="0.3">
      <c r="A21" s="1434" t="s">
        <v>185</v>
      </c>
      <c r="B21" s="1422">
        <v>5666</v>
      </c>
      <c r="C21" s="1422">
        <v>5666</v>
      </c>
      <c r="D21" s="1422">
        <v>5666</v>
      </c>
      <c r="E21" s="1422">
        <v>5666</v>
      </c>
      <c r="F21" s="1422">
        <v>5667</v>
      </c>
      <c r="G21" s="1422">
        <v>5667</v>
      </c>
      <c r="H21" s="1422">
        <v>5667</v>
      </c>
      <c r="I21" s="1422">
        <v>5667</v>
      </c>
      <c r="J21" s="1422">
        <v>5667</v>
      </c>
      <c r="K21" s="1422">
        <v>5667</v>
      </c>
      <c r="L21" s="1422">
        <v>5667</v>
      </c>
      <c r="M21" s="1422">
        <v>5667</v>
      </c>
      <c r="N21" s="1435">
        <f t="shared" si="2"/>
        <v>68000</v>
      </c>
      <c r="P21" s="1420">
        <f>SUM('[1]1. Bevételek_kiadások_összesen'!F97)</f>
        <v>68000</v>
      </c>
    </row>
    <row r="22" spans="1:16" ht="13.5" customHeight="1" x14ac:dyDescent="0.3">
      <c r="A22" s="1434" t="s">
        <v>650</v>
      </c>
      <c r="B22" s="1422">
        <v>21336</v>
      </c>
      <c r="C22" s="1422">
        <v>21336</v>
      </c>
      <c r="D22" s="1422">
        <v>21336</v>
      </c>
      <c r="E22" s="1422">
        <v>21336</v>
      </c>
      <c r="F22" s="1422">
        <v>21336</v>
      </c>
      <c r="G22" s="1422">
        <v>21336</v>
      </c>
      <c r="H22" s="1422">
        <v>21336</v>
      </c>
      <c r="I22" s="1422">
        <v>21336</v>
      </c>
      <c r="J22" s="1422">
        <v>21336</v>
      </c>
      <c r="K22" s="1422">
        <v>21336</v>
      </c>
      <c r="L22" s="1422">
        <v>21336</v>
      </c>
      <c r="M22" s="1422">
        <v>21336</v>
      </c>
      <c r="N22" s="1435">
        <f t="shared" si="2"/>
        <v>256032</v>
      </c>
      <c r="P22" s="1420">
        <f>SUM('[1]1. Bevételek_kiadások_összesen'!F103)</f>
        <v>256032</v>
      </c>
    </row>
    <row r="23" spans="1:16" ht="13.5" customHeight="1" x14ac:dyDescent="0.3">
      <c r="A23" s="1434" t="s">
        <v>651</v>
      </c>
      <c r="B23" s="1422">
        <v>28392</v>
      </c>
      <c r="C23" s="1422">
        <v>28392</v>
      </c>
      <c r="D23" s="1422">
        <v>28392</v>
      </c>
      <c r="E23" s="1422">
        <v>28392</v>
      </c>
      <c r="F23" s="1422">
        <v>28392</v>
      </c>
      <c r="G23" s="1422">
        <v>28392</v>
      </c>
      <c r="H23" s="1422">
        <v>28392</v>
      </c>
      <c r="I23" s="1422">
        <v>28392</v>
      </c>
      <c r="J23" s="1422">
        <v>28392</v>
      </c>
      <c r="K23" s="1422">
        <v>28393</v>
      </c>
      <c r="L23" s="1422">
        <v>28393</v>
      </c>
      <c r="M23" s="1422">
        <v>28393</v>
      </c>
      <c r="N23" s="1435">
        <f t="shared" si="2"/>
        <v>340707</v>
      </c>
      <c r="P23" s="1420">
        <f>SUM('[1]1. Bevételek_kiadások_összesen'!F108)</f>
        <v>340707</v>
      </c>
    </row>
    <row r="24" spans="1:16" ht="13.5" customHeight="1" x14ac:dyDescent="0.3">
      <c r="A24" s="1434" t="s">
        <v>209</v>
      </c>
      <c r="B24" s="1422">
        <v>234892</v>
      </c>
      <c r="C24" s="1422">
        <v>234892</v>
      </c>
      <c r="D24" s="1422">
        <v>234892</v>
      </c>
      <c r="E24" s="1422">
        <v>234892</v>
      </c>
      <c r="F24" s="1422">
        <v>234892</v>
      </c>
      <c r="G24" s="1422">
        <v>234892</v>
      </c>
      <c r="H24" s="1422">
        <v>234891</v>
      </c>
      <c r="I24" s="1422">
        <v>234891</v>
      </c>
      <c r="J24" s="1422">
        <v>234891</v>
      </c>
      <c r="K24" s="1422">
        <v>234891</v>
      </c>
      <c r="L24" s="1422">
        <v>234891</v>
      </c>
      <c r="M24" s="1422">
        <v>234891</v>
      </c>
      <c r="N24" s="1435">
        <f t="shared" si="2"/>
        <v>2818698</v>
      </c>
      <c r="P24" s="1420">
        <f>SUM('[1]1. Bevételek_kiadások_összesen'!F110)</f>
        <v>2818698</v>
      </c>
    </row>
    <row r="25" spans="1:16" ht="13.5" customHeight="1" x14ac:dyDescent="0.3">
      <c r="A25" s="1434" t="s">
        <v>211</v>
      </c>
      <c r="B25" s="1422">
        <v>196520</v>
      </c>
      <c r="C25" s="1422">
        <v>196520</v>
      </c>
      <c r="D25" s="1422">
        <v>196520</v>
      </c>
      <c r="E25" s="1422">
        <v>196520</v>
      </c>
      <c r="F25" s="1422">
        <v>196520</v>
      </c>
      <c r="G25" s="1422">
        <v>196521</v>
      </c>
      <c r="H25" s="1422">
        <v>196521</v>
      </c>
      <c r="I25" s="1422">
        <v>196521</v>
      </c>
      <c r="J25" s="1422">
        <v>196521</v>
      </c>
      <c r="K25" s="1422">
        <v>196521</v>
      </c>
      <c r="L25" s="1422">
        <v>196521</v>
      </c>
      <c r="M25" s="1422">
        <v>196521</v>
      </c>
      <c r="N25" s="1435">
        <f t="shared" si="2"/>
        <v>2358247</v>
      </c>
      <c r="P25" s="1420">
        <f>SUM('[1]1. Bevételek_kiadások_összesen'!F112)</f>
        <v>2358247</v>
      </c>
    </row>
    <row r="26" spans="1:16" ht="13.5" customHeight="1" x14ac:dyDescent="0.3">
      <c r="A26" s="1434" t="s">
        <v>758</v>
      </c>
      <c r="B26" s="1422"/>
      <c r="C26" s="1422"/>
      <c r="D26" s="1422"/>
      <c r="E26" s="1422"/>
      <c r="F26" s="1422"/>
      <c r="G26" s="1422"/>
      <c r="H26" s="1422"/>
      <c r="I26" s="1422"/>
      <c r="J26" s="1422"/>
      <c r="K26" s="1422"/>
      <c r="L26" s="1422"/>
      <c r="M26" s="1422"/>
      <c r="N26" s="1435">
        <f t="shared" si="2"/>
        <v>0</v>
      </c>
      <c r="P26" s="1420">
        <f>SUM('[1]1. Bevételek_kiadások_összesen'!F114)</f>
        <v>0</v>
      </c>
    </row>
    <row r="27" spans="1:16" ht="13.5" customHeight="1" x14ac:dyDescent="0.3">
      <c r="A27" s="1434" t="s">
        <v>653</v>
      </c>
      <c r="B27" s="1422"/>
      <c r="C27" s="1422"/>
      <c r="D27" s="1422"/>
      <c r="E27" s="1422"/>
      <c r="F27" s="1422"/>
      <c r="G27" s="1422"/>
      <c r="H27" s="1422"/>
      <c r="I27" s="1422"/>
      <c r="J27" s="1422"/>
      <c r="K27" s="1422"/>
      <c r="L27" s="1422"/>
      <c r="M27" s="1422"/>
      <c r="N27" s="1435">
        <f t="shared" si="2"/>
        <v>0</v>
      </c>
      <c r="P27" s="1411">
        <f>SUM('[1]1. Bevételek_kiadások_összesen'!C122)</f>
        <v>0</v>
      </c>
    </row>
    <row r="28" spans="1:16" ht="13.5" customHeight="1" x14ac:dyDescent="0.3">
      <c r="A28" s="1436" t="s">
        <v>652</v>
      </c>
      <c r="B28" s="1426">
        <v>32755</v>
      </c>
      <c r="C28" s="1426">
        <v>32755</v>
      </c>
      <c r="D28" s="1426">
        <v>647755</v>
      </c>
      <c r="E28" s="1426">
        <v>32755</v>
      </c>
      <c r="F28" s="1426">
        <v>32755</v>
      </c>
      <c r="G28" s="1426">
        <v>32755</v>
      </c>
      <c r="H28" s="1426">
        <v>32755</v>
      </c>
      <c r="I28" s="1426">
        <v>32756</v>
      </c>
      <c r="J28" s="1426">
        <v>32756</v>
      </c>
      <c r="K28" s="1426">
        <v>32756</v>
      </c>
      <c r="L28" s="1426">
        <v>32756</v>
      </c>
      <c r="M28" s="1426">
        <v>32756</v>
      </c>
      <c r="N28" s="1419">
        <f t="shared" si="2"/>
        <v>1008065</v>
      </c>
      <c r="P28" s="1411">
        <f>SUM('[1]1. Bevételek_kiadások_összesen'!C125)</f>
        <v>393065</v>
      </c>
    </row>
    <row r="29" spans="1:16" ht="14.25" thickBot="1" x14ac:dyDescent="0.35">
      <c r="A29" s="1436" t="s">
        <v>293</v>
      </c>
      <c r="B29" s="1426">
        <v>89596</v>
      </c>
      <c r="C29" s="1426">
        <v>89596</v>
      </c>
      <c r="D29" s="1426">
        <v>89596</v>
      </c>
      <c r="E29" s="1426">
        <v>89596</v>
      </c>
      <c r="F29" s="1426">
        <v>89596</v>
      </c>
      <c r="G29" s="1426">
        <v>89596</v>
      </c>
      <c r="H29" s="1426">
        <v>89596</v>
      </c>
      <c r="I29" s="1426">
        <v>89596</v>
      </c>
      <c r="J29" s="1426">
        <v>89596</v>
      </c>
      <c r="K29" s="1426">
        <v>89596</v>
      </c>
      <c r="L29" s="1426">
        <v>89596</v>
      </c>
      <c r="M29" s="1426">
        <v>89595</v>
      </c>
      <c r="N29" s="1419">
        <f t="shared" si="2"/>
        <v>1075151</v>
      </c>
      <c r="P29" s="1420">
        <f>SUM('[1]1. Bevételek_kiadások_összesen'!F139)</f>
        <v>1075151</v>
      </c>
    </row>
    <row r="30" spans="1:16" ht="14.25" thickBot="1" x14ac:dyDescent="0.35">
      <c r="A30" s="1437" t="s">
        <v>654</v>
      </c>
      <c r="B30" s="1428">
        <f>SUM(B18:B29)</f>
        <v>814395</v>
      </c>
      <c r="C30" s="1428">
        <f t="shared" ref="C30:N30" si="3">SUM(C18:C29)</f>
        <v>814395</v>
      </c>
      <c r="D30" s="1428">
        <f t="shared" si="3"/>
        <v>1429395</v>
      </c>
      <c r="E30" s="1428">
        <f t="shared" si="3"/>
        <v>814395</v>
      </c>
      <c r="F30" s="1428">
        <f t="shared" si="3"/>
        <v>814396</v>
      </c>
      <c r="G30" s="1428">
        <f t="shared" si="3"/>
        <v>814397</v>
      </c>
      <c r="H30" s="1428">
        <f t="shared" si="3"/>
        <v>814396</v>
      </c>
      <c r="I30" s="1428">
        <f t="shared" si="3"/>
        <v>814396</v>
      </c>
      <c r="J30" s="1428">
        <f t="shared" si="3"/>
        <v>814395</v>
      </c>
      <c r="K30" s="1428">
        <f t="shared" si="3"/>
        <v>814396</v>
      </c>
      <c r="L30" s="1428">
        <f t="shared" si="3"/>
        <v>814396</v>
      </c>
      <c r="M30" s="1428">
        <f t="shared" si="3"/>
        <v>814396</v>
      </c>
      <c r="N30" s="1438">
        <f t="shared" si="3"/>
        <v>10387748</v>
      </c>
      <c r="P30" s="1420">
        <f>SUM(P18:P29)</f>
        <v>9772747.8350000009</v>
      </c>
    </row>
    <row r="31" spans="1:16" ht="13.5" customHeight="1" x14ac:dyDescent="0.3"/>
  </sheetData>
  <mergeCells count="1">
    <mergeCell ref="B3:K3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5"/>
  <sheetViews>
    <sheetView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3" customWidth="1"/>
    <col min="5" max="5" width="13.42578125" style="522" customWidth="1"/>
    <col min="6" max="6" width="9.28515625" style="4" hidden="1" customWidth="1"/>
    <col min="7" max="7" width="10" style="4" hidden="1" customWidth="1"/>
    <col min="8" max="8" width="9.42578125" style="4" hidden="1" customWidth="1"/>
    <col min="9" max="10" width="9.140625" style="4"/>
    <col min="11" max="11" width="10" style="4" customWidth="1"/>
    <col min="12" max="12" width="9.140625" style="4"/>
    <col min="13" max="13" width="10.5703125" style="4" customWidth="1"/>
    <col min="14" max="14" width="10" style="4" customWidth="1"/>
    <col min="15" max="15" width="9.140625" style="4"/>
    <col min="16" max="16" width="10" style="4" customWidth="1"/>
    <col min="17" max="16384" width="9.140625" style="4"/>
  </cols>
  <sheetData>
    <row r="1" spans="1:13" s="5" customFormat="1" x14ac:dyDescent="0.25">
      <c r="A1" s="6"/>
      <c r="B1" s="1" t="s">
        <v>790</v>
      </c>
      <c r="C1" s="7"/>
      <c r="D1" s="8"/>
      <c r="E1" s="522"/>
    </row>
    <row r="2" spans="1:13" s="5" customFormat="1" x14ac:dyDescent="0.25">
      <c r="A2" s="6"/>
      <c r="B2" s="1" t="s">
        <v>682</v>
      </c>
      <c r="C2" s="7"/>
      <c r="D2" s="8"/>
      <c r="E2" s="522"/>
    </row>
    <row r="3" spans="1:13" ht="22.15" customHeight="1" x14ac:dyDescent="0.25">
      <c r="A3" s="1505" t="s">
        <v>12</v>
      </c>
      <c r="B3" s="1505"/>
      <c r="C3" s="1505"/>
    </row>
    <row r="4" spans="1:13" ht="15.75" thickBot="1" x14ac:dyDescent="0.3">
      <c r="A4" s="1506" t="s">
        <v>13</v>
      </c>
      <c r="B4" s="1506"/>
      <c r="C4" s="9"/>
      <c r="D4" s="243"/>
      <c r="E4" s="434" t="s">
        <v>14</v>
      </c>
    </row>
    <row r="5" spans="1:13" ht="45.75" thickBot="1" x14ac:dyDescent="0.3">
      <c r="A5" s="10" t="s">
        <v>15</v>
      </c>
      <c r="B5" s="11" t="s">
        <v>16</v>
      </c>
      <c r="C5" s="12" t="s">
        <v>683</v>
      </c>
      <c r="D5" s="12" t="s">
        <v>684</v>
      </c>
      <c r="E5" s="523" t="s">
        <v>17</v>
      </c>
    </row>
    <row r="6" spans="1:13" ht="17.25" x14ac:dyDescent="0.25">
      <c r="A6" s="13">
        <v>1</v>
      </c>
      <c r="B6" s="14">
        <v>2</v>
      </c>
      <c r="C6" s="15">
        <v>3</v>
      </c>
      <c r="D6" s="16">
        <v>5</v>
      </c>
      <c r="E6" s="524">
        <v>6</v>
      </c>
    </row>
    <row r="7" spans="1:13" ht="17.25" x14ac:dyDescent="0.25">
      <c r="A7" s="17" t="s">
        <v>3</v>
      </c>
      <c r="B7" s="18" t="s">
        <v>18</v>
      </c>
      <c r="C7" s="19">
        <f>C8+C9+C10+C11+C12+C13</f>
        <v>1177805</v>
      </c>
      <c r="D7" s="1370">
        <f t="shared" ref="D7:E7" si="0">D8+D9+D10+D11+D12+D13</f>
        <v>1177805</v>
      </c>
      <c r="E7" s="1360">
        <f t="shared" si="0"/>
        <v>0</v>
      </c>
    </row>
    <row r="8" spans="1:13" x14ac:dyDescent="0.3">
      <c r="A8" s="20" t="s">
        <v>19</v>
      </c>
      <c r="B8" s="21" t="s">
        <v>20</v>
      </c>
      <c r="C8" s="22">
        <f>SUM('2. Önk.bev.'!F8)</f>
        <v>242732</v>
      </c>
      <c r="D8" s="1100">
        <f>SUM('1. Bevételek_kiadások_összesen'!C8+'1. Bevételek_kiadások_összesen'!E8)</f>
        <v>242732</v>
      </c>
      <c r="E8" s="526">
        <f>SUM('2. Önk.bev.'!F10)</f>
        <v>0</v>
      </c>
      <c r="F8" s="24"/>
      <c r="G8" s="25"/>
      <c r="H8" s="25"/>
      <c r="M8" s="25"/>
    </row>
    <row r="9" spans="1:13" x14ac:dyDescent="0.3">
      <c r="A9" s="26" t="s">
        <v>21</v>
      </c>
      <c r="B9" s="27" t="s">
        <v>22</v>
      </c>
      <c r="C9" s="28">
        <f>SUM('2. Önk.bev.'!F11)</f>
        <v>387092</v>
      </c>
      <c r="D9" s="1100">
        <f>SUM('1. Bevételek_kiadások_összesen'!C9+'1. Bevételek_kiadások_összesen'!E9)</f>
        <v>387092</v>
      </c>
      <c r="E9" s="527">
        <f>SUM('2. Önk.bev.'!F13)</f>
        <v>0</v>
      </c>
      <c r="F9" s="24"/>
      <c r="G9" s="25"/>
      <c r="H9" s="25"/>
      <c r="M9" s="25"/>
    </row>
    <row r="10" spans="1:13" x14ac:dyDescent="0.3">
      <c r="A10" s="26" t="s">
        <v>23</v>
      </c>
      <c r="B10" s="27" t="s">
        <v>24</v>
      </c>
      <c r="C10" s="28">
        <f>SUM('2. Önk.bev.'!F14)</f>
        <v>523189</v>
      </c>
      <c r="D10" s="1100">
        <f>SUM('1. Bevételek_kiadások_összesen'!C10+'1. Bevételek_kiadások_összesen'!E10)</f>
        <v>523189</v>
      </c>
      <c r="E10" s="527">
        <f>SUM('2. Önk.bev.'!F16)</f>
        <v>0</v>
      </c>
      <c r="F10" s="24"/>
      <c r="G10" s="25"/>
      <c r="H10" s="25"/>
      <c r="M10" s="25"/>
    </row>
    <row r="11" spans="1:13" x14ac:dyDescent="0.3">
      <c r="A11" s="26" t="s">
        <v>25</v>
      </c>
      <c r="B11" s="27" t="s">
        <v>26</v>
      </c>
      <c r="C11" s="28">
        <f>SUM('2. Önk.bev.'!F17)</f>
        <v>24792</v>
      </c>
      <c r="D11" s="1100">
        <f>SUM('1. Bevételek_kiadások_összesen'!C11+'1. Bevételek_kiadások_összesen'!E11)</f>
        <v>24792</v>
      </c>
      <c r="E11" s="527">
        <f>SUM('2. Önk.bev.'!F19)</f>
        <v>0</v>
      </c>
      <c r="F11" s="24"/>
      <c r="G11" s="25"/>
      <c r="H11" s="25"/>
      <c r="M11" s="25"/>
    </row>
    <row r="12" spans="1:13" x14ac:dyDescent="0.3">
      <c r="A12" s="26" t="s">
        <v>27</v>
      </c>
      <c r="B12" s="27" t="s">
        <v>28</v>
      </c>
      <c r="C12" s="28">
        <f>SUM('2. Önk.bev.'!F20)</f>
        <v>0</v>
      </c>
      <c r="D12" s="1100">
        <f>SUM('1. Bevételek_kiadások_összesen'!C12+'1. Bevételek_kiadások_összesen'!E12)</f>
        <v>0</v>
      </c>
      <c r="E12" s="528">
        <f>SUM('2. Önk.bev.'!F22)</f>
        <v>0</v>
      </c>
      <c r="F12" s="24"/>
      <c r="G12" s="25"/>
      <c r="H12" s="25"/>
      <c r="M12" s="25"/>
    </row>
    <row r="13" spans="1:13" ht="17.25" thickBot="1" x14ac:dyDescent="0.35">
      <c r="A13" s="1357" t="s">
        <v>188</v>
      </c>
      <c r="B13" s="1358" t="s">
        <v>681</v>
      </c>
      <c r="C13" s="41"/>
      <c r="D13" s="1100">
        <f>SUM('1. Bevételek_kiadások_összesen'!C13+'1. Bevételek_kiadások_összesen'!E13)</f>
        <v>0</v>
      </c>
      <c r="E13" s="1359">
        <f>SUM('2. Önk.bev.'!F139)</f>
        <v>0</v>
      </c>
      <c r="F13" s="24"/>
      <c r="G13" s="25"/>
      <c r="H13" s="25"/>
      <c r="M13" s="25"/>
    </row>
    <row r="14" spans="1:13" ht="18" thickBot="1" x14ac:dyDescent="0.3">
      <c r="A14" s="17" t="s">
        <v>5</v>
      </c>
      <c r="B14" s="29" t="s">
        <v>29</v>
      </c>
      <c r="C14" s="30">
        <f>C15+C16+C17+C18+C19</f>
        <v>281650</v>
      </c>
      <c r="D14" s="1371">
        <f>D15+D16+D17+D18+D19</f>
        <v>281650</v>
      </c>
      <c r="E14" s="529">
        <f>E15+E16+E17+E18+E19</f>
        <v>0</v>
      </c>
      <c r="F14" s="24"/>
      <c r="M14" s="25"/>
    </row>
    <row r="15" spans="1:13" x14ac:dyDescent="0.3">
      <c r="A15" s="20" t="s">
        <v>30</v>
      </c>
      <c r="B15" s="21" t="s">
        <v>31</v>
      </c>
      <c r="C15" s="22"/>
      <c r="D15" s="1100">
        <f>SUM('1. Bevételek_kiadások_összesen'!C15+'1. Bevételek_kiadások_összesen'!E15)</f>
        <v>0</v>
      </c>
      <c r="E15" s="526">
        <f>'2. Önk.bev.'!G112</f>
        <v>0</v>
      </c>
      <c r="F15" s="24"/>
      <c r="M15" s="25"/>
    </row>
    <row r="16" spans="1:13" x14ac:dyDescent="0.3">
      <c r="A16" s="26" t="s">
        <v>32</v>
      </c>
      <c r="B16" s="27" t="s">
        <v>33</v>
      </c>
      <c r="C16" s="28"/>
      <c r="D16" s="1100">
        <f>SUM('1. Bevételek_kiadások_összesen'!C16+'1. Bevételek_kiadások_összesen'!E16)</f>
        <v>0</v>
      </c>
      <c r="E16" s="527"/>
      <c r="F16" s="24"/>
    </row>
    <row r="17" spans="1:15" x14ac:dyDescent="0.3">
      <c r="A17" s="26" t="s">
        <v>34</v>
      </c>
      <c r="B17" s="27" t="s">
        <v>35</v>
      </c>
      <c r="C17" s="28"/>
      <c r="D17" s="23">
        <f>SUM('1. Bevételek_kiadások_összesen'!C17+'1. Bevételek_kiadások_összesen'!E17)</f>
        <v>0</v>
      </c>
      <c r="E17" s="527"/>
      <c r="F17" s="24"/>
    </row>
    <row r="18" spans="1:15" x14ac:dyDescent="0.3">
      <c r="A18" s="26" t="s">
        <v>36</v>
      </c>
      <c r="B18" s="27" t="s">
        <v>37</v>
      </c>
      <c r="C18" s="28"/>
      <c r="D18" s="23">
        <f>SUM('1. Bevételek_kiadások_összesen'!C18+'1. Bevételek_kiadások_összesen'!E18)</f>
        <v>0</v>
      </c>
      <c r="E18" s="527"/>
      <c r="F18" s="24"/>
    </row>
    <row r="19" spans="1:15" x14ac:dyDescent="0.3">
      <c r="A19" s="26" t="s">
        <v>38</v>
      </c>
      <c r="B19" s="27" t="s">
        <v>39</v>
      </c>
      <c r="C19" s="28">
        <f>SUM('2. Önk.bev.'!G143+'4. Int.bev.'!G84)</f>
        <v>281650</v>
      </c>
      <c r="D19" s="23">
        <f>E19+C19</f>
        <v>281650</v>
      </c>
      <c r="E19" s="527">
        <f>SUM('2. Önk.bev.'!G145+'4. Int.bev.'!G86+'4. Int.bev.'!F71)</f>
        <v>0</v>
      </c>
      <c r="F19" s="24"/>
    </row>
    <row r="20" spans="1:15" ht="17.25" x14ac:dyDescent="0.35">
      <c r="A20" s="31" t="s">
        <v>40</v>
      </c>
      <c r="B20" s="32" t="s">
        <v>41</v>
      </c>
      <c r="C20" s="33"/>
      <c r="D20" s="23">
        <f>E20+C20</f>
        <v>0</v>
      </c>
      <c r="E20" s="530">
        <v>0</v>
      </c>
      <c r="F20" s="24"/>
    </row>
    <row r="21" spans="1:15" ht="17.25" x14ac:dyDescent="0.25">
      <c r="A21" s="17" t="s">
        <v>7</v>
      </c>
      <c r="B21" s="18" t="s">
        <v>42</v>
      </c>
      <c r="C21" s="19">
        <f>C22+C23+C24+C25+C26</f>
        <v>0</v>
      </c>
      <c r="D21" s="19">
        <f>D22+D23+D24+D25+D26</f>
        <v>0</v>
      </c>
      <c r="E21" s="525">
        <f>E22+E23+E24+E25+E26</f>
        <v>0</v>
      </c>
      <c r="F21" s="24"/>
    </row>
    <row r="22" spans="1:15" x14ac:dyDescent="0.3">
      <c r="A22" s="20" t="s">
        <v>43</v>
      </c>
      <c r="B22" s="21" t="s">
        <v>44</v>
      </c>
      <c r="C22" s="22"/>
      <c r="D22" s="23">
        <f>SUM('1. Bevételek_kiadások_összesen'!C22+'1. Bevételek_kiadások_összesen'!E22)</f>
        <v>0</v>
      </c>
      <c r="E22" s="526">
        <v>0</v>
      </c>
      <c r="F22" s="24"/>
    </row>
    <row r="23" spans="1:15" x14ac:dyDescent="0.3">
      <c r="A23" s="26" t="s">
        <v>45</v>
      </c>
      <c r="B23" s="27" t="s">
        <v>46</v>
      </c>
      <c r="C23" s="28"/>
      <c r="D23" s="23">
        <f>SUM('1. Bevételek_kiadások_összesen'!C23+'1. Bevételek_kiadások_összesen'!E23)</f>
        <v>0</v>
      </c>
      <c r="E23" s="527"/>
      <c r="F23" s="24"/>
    </row>
    <row r="24" spans="1:15" x14ac:dyDescent="0.3">
      <c r="A24" s="26" t="s">
        <v>47</v>
      </c>
      <c r="B24" s="27" t="s">
        <v>48</v>
      </c>
      <c r="C24" s="28"/>
      <c r="D24" s="23">
        <f>SUM('1. Bevételek_kiadások_összesen'!C24+'1. Bevételek_kiadások_összesen'!E24)</f>
        <v>0</v>
      </c>
      <c r="E24" s="527"/>
      <c r="F24" s="24"/>
    </row>
    <row r="25" spans="1:15" x14ac:dyDescent="0.3">
      <c r="A25" s="26" t="s">
        <v>49</v>
      </c>
      <c r="B25" s="27" t="s">
        <v>50</v>
      </c>
      <c r="C25" s="28"/>
      <c r="D25" s="23">
        <f>SUM('1. Bevételek_kiadások_összesen'!C25+'1. Bevételek_kiadások_összesen'!E25)</f>
        <v>0</v>
      </c>
      <c r="E25" s="527"/>
      <c r="F25" s="24"/>
    </row>
    <row r="26" spans="1:15" x14ac:dyDescent="0.3">
      <c r="A26" s="26" t="s">
        <v>51</v>
      </c>
      <c r="B26" s="27" t="s">
        <v>52</v>
      </c>
      <c r="C26" s="28"/>
      <c r="D26" s="23">
        <f>SUM('1. Bevételek_kiadások_összesen'!C26+'1. Bevételek_kiadások_összesen'!E26)</f>
        <v>0</v>
      </c>
      <c r="E26" s="527">
        <f>SUM('2. Önk.bev.'!K145)</f>
        <v>0</v>
      </c>
      <c r="F26" s="24"/>
    </row>
    <row r="27" spans="1:15" x14ac:dyDescent="0.3">
      <c r="A27" s="31" t="s">
        <v>53</v>
      </c>
      <c r="B27" s="34" t="s">
        <v>54</v>
      </c>
      <c r="C27" s="35"/>
      <c r="D27" s="23"/>
      <c r="E27" s="530">
        <v>0</v>
      </c>
      <c r="F27" s="24"/>
    </row>
    <row r="28" spans="1:15" ht="17.25" x14ac:dyDescent="0.25">
      <c r="A28" s="17" t="s">
        <v>55</v>
      </c>
      <c r="B28" s="18" t="s">
        <v>56</v>
      </c>
      <c r="C28" s="19">
        <f>C29+C30+C33+C34+C35</f>
        <v>998464</v>
      </c>
      <c r="D28" s="19">
        <f>SUM(D29+D31+D32+D33+D34+D35)</f>
        <v>998464</v>
      </c>
      <c r="E28" s="525">
        <f>SUM(E29+E31+E32+E33+E34+E35)</f>
        <v>0</v>
      </c>
      <c r="F28" s="24"/>
    </row>
    <row r="29" spans="1:15" x14ac:dyDescent="0.25">
      <c r="A29" s="36" t="s">
        <v>57</v>
      </c>
      <c r="B29" s="37" t="s">
        <v>58</v>
      </c>
      <c r="C29" s="38">
        <f>SUM('2. Önk.bev.'!H29)</f>
        <v>0</v>
      </c>
      <c r="D29" s="23">
        <f>SUM('1. Bevételek_kiadások_összesen'!C29+'1. Bevételek_kiadások_összesen'!E29)</f>
        <v>0</v>
      </c>
      <c r="E29" s="526"/>
      <c r="F29" s="24"/>
    </row>
    <row r="30" spans="1:15" x14ac:dyDescent="0.3">
      <c r="A30" s="26" t="s">
        <v>59</v>
      </c>
      <c r="B30" s="27" t="s">
        <v>60</v>
      </c>
      <c r="C30" s="28">
        <f>SUM(C31+C32)</f>
        <v>944315</v>
      </c>
      <c r="D30" s="23">
        <f>D31+D32</f>
        <v>944315</v>
      </c>
      <c r="E30" s="531">
        <f>SUM(E31+E32)</f>
        <v>0</v>
      </c>
      <c r="F30" s="24"/>
      <c r="O30" s="24"/>
    </row>
    <row r="31" spans="1:15" ht="17.25" x14ac:dyDescent="0.35">
      <c r="A31" s="26" t="s">
        <v>61</v>
      </c>
      <c r="B31" s="39" t="s">
        <v>62</v>
      </c>
      <c r="C31" s="28">
        <f>SUM('2. Önk.bev.'!H32+'2. Önk.bev.'!H35)</f>
        <v>316329</v>
      </c>
      <c r="D31" s="1100">
        <f>SUM('1. Bevételek_kiadások_összesen'!C31+'1. Bevételek_kiadások_összesen'!E31)</f>
        <v>316329</v>
      </c>
      <c r="E31" s="527">
        <f>SUM('2. Önk.bev.'!H34+'2. Önk.bev.'!H37)</f>
        <v>0</v>
      </c>
      <c r="F31" s="24"/>
      <c r="O31" s="24"/>
    </row>
    <row r="32" spans="1:15" ht="17.25" x14ac:dyDescent="0.35">
      <c r="A32" s="26" t="s">
        <v>63</v>
      </c>
      <c r="B32" s="39" t="s">
        <v>64</v>
      </c>
      <c r="C32" s="40">
        <f>SUM('2. Önk.bev.'!H38)</f>
        <v>627986</v>
      </c>
      <c r="D32" s="1100">
        <f>SUM('1. Bevételek_kiadások_összesen'!C32+'1. Bevételek_kiadások_összesen'!E32)</f>
        <v>627986</v>
      </c>
      <c r="E32" s="527">
        <f>SUM('2. Önk.bev.'!H40)</f>
        <v>0</v>
      </c>
      <c r="F32" s="24"/>
      <c r="O32" s="24"/>
    </row>
    <row r="33" spans="1:15" x14ac:dyDescent="0.3">
      <c r="A33" s="26" t="s">
        <v>65</v>
      </c>
      <c r="B33" s="27" t="s">
        <v>66</v>
      </c>
      <c r="C33" s="28">
        <f>SUM('2. Önk.bev.'!H41)</f>
        <v>48407</v>
      </c>
      <c r="D33" s="23">
        <f>SUM('1. Bevételek_kiadások_összesen'!C33+'1. Bevételek_kiadások_összesen'!E33)</f>
        <v>48407</v>
      </c>
      <c r="E33" s="527">
        <f>SUM('2. Önk.bev.'!H43)</f>
        <v>0</v>
      </c>
      <c r="F33" s="24"/>
      <c r="O33" s="24"/>
    </row>
    <row r="34" spans="1:15" x14ac:dyDescent="0.3">
      <c r="A34" s="26" t="s">
        <v>67</v>
      </c>
      <c r="B34" s="27" t="s">
        <v>68</v>
      </c>
      <c r="C34" s="35">
        <f>SUM('2. Önk.bev.'!H44)</f>
        <v>545</v>
      </c>
      <c r="D34" s="23">
        <f>SUM('1. Bevételek_kiadások_összesen'!C34+'1. Bevételek_kiadások_összesen'!E34)</f>
        <v>545</v>
      </c>
      <c r="E34" s="527">
        <f>SUM('2. Önk.bev.'!H46)</f>
        <v>0</v>
      </c>
      <c r="F34" s="24"/>
      <c r="O34" s="24"/>
    </row>
    <row r="35" spans="1:15" x14ac:dyDescent="0.3">
      <c r="A35" s="31" t="s">
        <v>69</v>
      </c>
      <c r="B35" s="34" t="s">
        <v>70</v>
      </c>
      <c r="C35" s="35">
        <f>SUM('2. Önk.bev.'!H47+'2. Önk.bev.'!H50)</f>
        <v>5197</v>
      </c>
      <c r="D35" s="23">
        <f>SUM('1. Bevételek_kiadások_összesen'!C35+'1. Bevételek_kiadások_összesen'!E35)</f>
        <v>5197</v>
      </c>
      <c r="E35" s="530">
        <f>SUM('2. Önk.bev.'!H49+'2. Önk.bev.'!H52)</f>
        <v>0</v>
      </c>
      <c r="F35" s="24"/>
      <c r="O35" s="24"/>
    </row>
    <row r="36" spans="1:15" ht="17.25" x14ac:dyDescent="0.25">
      <c r="A36" s="17" t="s">
        <v>11</v>
      </c>
      <c r="B36" s="18" t="s">
        <v>71</v>
      </c>
      <c r="C36" s="19">
        <f>SUM(C37:C46)</f>
        <v>297591</v>
      </c>
      <c r="D36" s="19">
        <f>SUM(D37:D46)</f>
        <v>297591</v>
      </c>
      <c r="E36" s="525">
        <f>SUM(E37:E46)</f>
        <v>0</v>
      </c>
      <c r="F36" s="24"/>
      <c r="O36" s="24"/>
    </row>
    <row r="37" spans="1:15" x14ac:dyDescent="0.3">
      <c r="A37" s="20" t="s">
        <v>72</v>
      </c>
      <c r="B37" s="21" t="s">
        <v>73</v>
      </c>
      <c r="C37" s="22"/>
      <c r="D37" s="23">
        <f>SUM('1. Bevételek_kiadások_összesen'!C37+'1. Bevételek_kiadások_összesen'!E37)</f>
        <v>0</v>
      </c>
      <c r="E37" s="526">
        <v>0</v>
      </c>
      <c r="F37" s="24"/>
    </row>
    <row r="38" spans="1:15" ht="17.25" x14ac:dyDescent="0.3">
      <c r="A38" s="26" t="s">
        <v>74</v>
      </c>
      <c r="B38" s="27" t="s">
        <v>75</v>
      </c>
      <c r="C38" s="22">
        <f>SUM('2. Önk.bev.'!I59+'2. Önk.bev.'!I68+'2. Önk.bev.'!I71)</f>
        <v>3150</v>
      </c>
      <c r="D38" s="23">
        <f>SUM('1. Bevételek_kiadások_összesen'!C38+'1. Bevételek_kiadások_összesen'!E38)</f>
        <v>3150</v>
      </c>
      <c r="E38" s="565"/>
      <c r="F38" s="24"/>
    </row>
    <row r="39" spans="1:15" x14ac:dyDescent="0.3">
      <c r="A39" s="26" t="s">
        <v>76</v>
      </c>
      <c r="B39" s="27" t="s">
        <v>77</v>
      </c>
      <c r="C39" s="22">
        <f>SUM('2. Önk.bev.'!I74+'2. Önk.bev.'!I77+'4. Int.bev.'!I60)</f>
        <v>19864</v>
      </c>
      <c r="D39" s="23">
        <f>SUM('1. Bevételek_kiadások_összesen'!C39+'1. Bevételek_kiadások_összesen'!E39)</f>
        <v>19864</v>
      </c>
      <c r="E39" s="527">
        <v>0</v>
      </c>
      <c r="F39" s="24"/>
    </row>
    <row r="40" spans="1:15" x14ac:dyDescent="0.3">
      <c r="A40" s="26" t="s">
        <v>78</v>
      </c>
      <c r="B40" s="27" t="s">
        <v>79</v>
      </c>
      <c r="C40" s="22">
        <v>159812</v>
      </c>
      <c r="D40" s="23">
        <f>SUM('1. Bevételek_kiadások_összesen'!C40+'1. Bevételek_kiadások_összesen'!E40)</f>
        <v>159812</v>
      </c>
      <c r="E40" s="23">
        <f>'2. Önk.bev.'!I31+'2. Önk.bev.'!I124+'2. Önk.bev.'!I109</f>
        <v>0</v>
      </c>
      <c r="F40" s="24"/>
    </row>
    <row r="41" spans="1:15" x14ac:dyDescent="0.3">
      <c r="A41" s="26" t="s">
        <v>80</v>
      </c>
      <c r="B41" s="27" t="s">
        <v>81</v>
      </c>
      <c r="C41" s="22">
        <f>SUM('2. Önk.bev.'!I89+'4. Int.bev.'!I9+'4. Int.bev.'!I26+'4. Int.bev.'!I40)</f>
        <v>84044</v>
      </c>
      <c r="D41" s="23">
        <f>SUM('1. Bevételek_kiadások_összesen'!C41+'1. Bevételek_kiadások_összesen'!E41)</f>
        <v>84044</v>
      </c>
      <c r="E41" s="527"/>
      <c r="F41" s="24"/>
    </row>
    <row r="42" spans="1:15" x14ac:dyDescent="0.3">
      <c r="A42" s="26" t="s">
        <v>82</v>
      </c>
      <c r="B42" s="27" t="s">
        <v>83</v>
      </c>
      <c r="C42" s="22">
        <f>SUM('2. Önk.bev.'!I92+'4. Int.bev.'!I12+'4. Int.bev.'!I29+'4. Int.bev.'!I63)</f>
        <v>23073</v>
      </c>
      <c r="D42" s="23">
        <f>SUM('1. Bevételek_kiadások_összesen'!C42+'1. Bevételek_kiadások_összesen'!E42)</f>
        <v>23073</v>
      </c>
      <c r="E42" s="527">
        <f>SUM('2. Önk.bev.'!I94+'4. Int.bev.'!I14+'4. Int.bev.'!I34+'4. Int.bev.'!I62+'4. Int.bev.'!I65+'4. Int.bev.'!I45)</f>
        <v>0</v>
      </c>
      <c r="F42" s="24"/>
    </row>
    <row r="43" spans="1:15" x14ac:dyDescent="0.3">
      <c r="A43" s="26" t="s">
        <v>84</v>
      </c>
      <c r="B43" s="27" t="s">
        <v>85</v>
      </c>
      <c r="C43" s="22"/>
      <c r="D43" s="23">
        <f>SUM('1. Bevételek_kiadások_összesen'!C43+'1. Bevételek_kiadások_összesen'!E43)</f>
        <v>0</v>
      </c>
      <c r="E43" s="527">
        <v>0</v>
      </c>
      <c r="F43" s="24"/>
    </row>
    <row r="44" spans="1:15" x14ac:dyDescent="0.3">
      <c r="A44" s="26" t="s">
        <v>86</v>
      </c>
      <c r="B44" s="27" t="s">
        <v>87</v>
      </c>
      <c r="C44" s="22">
        <f>SUM('2. Önk.bev.'!I98)</f>
        <v>4000</v>
      </c>
      <c r="D44" s="23">
        <f>SUM('1. Bevételek_kiadások_összesen'!C44+'1. Bevételek_kiadások_összesen'!E44)</f>
        <v>4000</v>
      </c>
      <c r="E44" s="527">
        <f>SUM('2. Önk.bev.'!I100+'4. Int.bev.'!I17+'4. Int.bev.'!I31+'4. Int.bev.'!I45)</f>
        <v>0</v>
      </c>
      <c r="F44" s="24"/>
    </row>
    <row r="45" spans="1:15" x14ac:dyDescent="0.3">
      <c r="A45" s="26" t="s">
        <v>88</v>
      </c>
      <c r="B45" s="27" t="s">
        <v>89</v>
      </c>
      <c r="C45" s="22"/>
      <c r="D45" s="23">
        <f>SUM('1. Bevételek_kiadások_összesen'!C45+'1. Bevételek_kiadások_összesen'!E45)</f>
        <v>0</v>
      </c>
      <c r="E45" s="527"/>
      <c r="F45" s="24"/>
    </row>
    <row r="46" spans="1:15" x14ac:dyDescent="0.3">
      <c r="A46" s="31" t="s">
        <v>90</v>
      </c>
      <c r="B46" s="34" t="s">
        <v>91</v>
      </c>
      <c r="C46" s="41">
        <v>3648</v>
      </c>
      <c r="D46" s="23">
        <f>SUM('1. Bevételek_kiadások_összesen'!C46+'1. Bevételek_kiadások_összesen'!E46)</f>
        <v>3648</v>
      </c>
      <c r="E46" s="530">
        <f>'2. Önk.bev.'!I106</f>
        <v>0</v>
      </c>
      <c r="F46" s="24"/>
    </row>
    <row r="47" spans="1:15" ht="17.25" x14ac:dyDescent="0.25">
      <c r="A47" s="17" t="s">
        <v>92</v>
      </c>
      <c r="B47" s="18" t="s">
        <v>93</v>
      </c>
      <c r="C47" s="19">
        <f>C48+C49+C50+C51+C52</f>
        <v>85977</v>
      </c>
      <c r="D47" s="19">
        <f>D48+D49+D50+D51+D52</f>
        <v>85977</v>
      </c>
      <c r="E47" s="525">
        <f>E48+E49+E50+E51+E52</f>
        <v>0</v>
      </c>
      <c r="F47" s="24"/>
    </row>
    <row r="48" spans="1:15" x14ac:dyDescent="0.3">
      <c r="A48" s="20" t="s">
        <v>94</v>
      </c>
      <c r="B48" s="21" t="s">
        <v>95</v>
      </c>
      <c r="C48" s="22"/>
      <c r="D48" s="23">
        <f>SUM('1. Bevételek_kiadások_összesen'!C48+'1. Bevételek_kiadások_összesen'!E48)</f>
        <v>0</v>
      </c>
      <c r="E48" s="526"/>
      <c r="F48" s="24"/>
    </row>
    <row r="49" spans="1:16" x14ac:dyDescent="0.3">
      <c r="A49" s="26" t="s">
        <v>96</v>
      </c>
      <c r="B49" s="27" t="s">
        <v>97</v>
      </c>
      <c r="C49" s="22">
        <v>85977</v>
      </c>
      <c r="D49" s="23">
        <f>SUM('1. Bevételek_kiadások_összesen'!C49+'1. Bevételek_kiadások_összesen'!E49)</f>
        <v>85977</v>
      </c>
      <c r="E49" s="527">
        <f>'2. Önk.bev.'!L31+'2. Önk.bev.'!L88+'2. Önk.bev.'!L124</f>
        <v>0</v>
      </c>
      <c r="F49" s="24"/>
    </row>
    <row r="50" spans="1:16" x14ac:dyDescent="0.3">
      <c r="A50" s="26" t="s">
        <v>98</v>
      </c>
      <c r="B50" s="27" t="s">
        <v>99</v>
      </c>
      <c r="C50" s="22"/>
      <c r="D50" s="23">
        <f>SUM('1. Bevételek_kiadások_összesen'!C50+'1. Bevételek_kiadások_összesen'!E50)</f>
        <v>0</v>
      </c>
      <c r="E50" s="527">
        <f>SUM('4. Int.bev.'!L68)</f>
        <v>0</v>
      </c>
      <c r="F50" s="24"/>
    </row>
    <row r="51" spans="1:16" x14ac:dyDescent="0.3">
      <c r="A51" s="26" t="s">
        <v>100</v>
      </c>
      <c r="B51" s="27" t="s">
        <v>101</v>
      </c>
      <c r="C51" s="22"/>
      <c r="D51" s="23">
        <f>SUM('1. Bevételek_kiadások_összesen'!C51+'1. Bevételek_kiadások_összesen'!E51)</f>
        <v>0</v>
      </c>
      <c r="E51" s="527"/>
      <c r="F51" s="24"/>
    </row>
    <row r="52" spans="1:16" x14ac:dyDescent="0.3">
      <c r="A52" s="31" t="s">
        <v>102</v>
      </c>
      <c r="B52" s="34" t="s">
        <v>103</v>
      </c>
      <c r="C52" s="41"/>
      <c r="D52" s="23">
        <f>SUM('1. Bevételek_kiadások_összesen'!C52+'1. Bevételek_kiadások_összesen'!E52)</f>
        <v>0</v>
      </c>
      <c r="E52" s="527"/>
      <c r="F52" s="24"/>
    </row>
    <row r="53" spans="1:16" ht="17.25" x14ac:dyDescent="0.25">
      <c r="A53" s="17" t="s">
        <v>104</v>
      </c>
      <c r="B53" s="18" t="s">
        <v>105</v>
      </c>
      <c r="C53" s="19">
        <f>C54+C55+C56</f>
        <v>0</v>
      </c>
      <c r="D53" s="19">
        <f>D54+D55+D56</f>
        <v>0</v>
      </c>
      <c r="E53" s="525">
        <f>E54+E55+E56</f>
        <v>0</v>
      </c>
      <c r="F53" s="24"/>
    </row>
    <row r="54" spans="1:16" x14ac:dyDescent="0.3">
      <c r="A54" s="20" t="s">
        <v>106</v>
      </c>
      <c r="B54" s="21" t="s">
        <v>107</v>
      </c>
      <c r="C54" s="22"/>
      <c r="D54" s="23">
        <f>SUM('1. Bevételek_kiadások_összesen'!C54+'1. Bevételek_kiadások_összesen'!E54)</f>
        <v>0</v>
      </c>
      <c r="E54" s="527"/>
      <c r="F54" s="24"/>
    </row>
    <row r="55" spans="1:16" x14ac:dyDescent="0.3">
      <c r="A55" s="26" t="s">
        <v>108</v>
      </c>
      <c r="B55" s="27" t="s">
        <v>109</v>
      </c>
      <c r="C55" s="28"/>
      <c r="D55" s="23">
        <f>SUM('1. Bevételek_kiadások_összesen'!C55+'1. Bevételek_kiadások_összesen'!E55)</f>
        <v>0</v>
      </c>
      <c r="E55" s="527">
        <f>SUM('2. Önk.bev.'!J145)</f>
        <v>0</v>
      </c>
      <c r="F55" s="24"/>
    </row>
    <row r="56" spans="1:16" x14ac:dyDescent="0.3">
      <c r="A56" s="26" t="s">
        <v>110</v>
      </c>
      <c r="B56" s="27" t="s">
        <v>111</v>
      </c>
      <c r="C56" s="28"/>
      <c r="D56" s="23">
        <f>SUM('1. Bevételek_kiadások_összesen'!C56+'1. Bevételek_kiadások_összesen'!E56)</f>
        <v>0</v>
      </c>
      <c r="E56" s="527">
        <v>0</v>
      </c>
      <c r="F56" s="24"/>
    </row>
    <row r="57" spans="1:16" ht="17.25" x14ac:dyDescent="0.35">
      <c r="A57" s="31" t="s">
        <v>112</v>
      </c>
      <c r="B57" s="32" t="s">
        <v>113</v>
      </c>
      <c r="C57" s="33"/>
      <c r="D57" s="23">
        <f>SUM('1. Bevételek_kiadások_összesen'!C57+'1. Bevételek_kiadások_összesen'!E57)</f>
        <v>0</v>
      </c>
      <c r="E57" s="530"/>
      <c r="F57" s="24"/>
    </row>
    <row r="58" spans="1:16" ht="17.25" x14ac:dyDescent="0.25">
      <c r="A58" s="17" t="s">
        <v>114</v>
      </c>
      <c r="B58" s="29" t="s">
        <v>115</v>
      </c>
      <c r="C58" s="19">
        <f>C59+C60+C61</f>
        <v>0</v>
      </c>
      <c r="D58" s="19">
        <f>D59+D60+D61</f>
        <v>0</v>
      </c>
      <c r="E58" s="525">
        <f>E59+E60+E61</f>
        <v>0</v>
      </c>
      <c r="F58" s="24"/>
    </row>
    <row r="59" spans="1:16" x14ac:dyDescent="0.3">
      <c r="A59" s="20" t="s">
        <v>116</v>
      </c>
      <c r="B59" s="21" t="s">
        <v>117</v>
      </c>
      <c r="C59" s="22"/>
      <c r="D59" s="23">
        <f>SUM('1. Bevételek_kiadások_összesen'!C59+'1. Bevételek_kiadások_összesen'!E59)</f>
        <v>0</v>
      </c>
      <c r="E59" s="526"/>
      <c r="F59" s="24"/>
    </row>
    <row r="60" spans="1:16" x14ac:dyDescent="0.3">
      <c r="A60" s="26" t="s">
        <v>118</v>
      </c>
      <c r="B60" s="27" t="s">
        <v>119</v>
      </c>
      <c r="C60" s="28"/>
      <c r="D60" s="23">
        <f>SUM('1. Bevételek_kiadások_összesen'!C60+'1. Bevételek_kiadások_összesen'!E60)</f>
        <v>0</v>
      </c>
      <c r="E60" s="527">
        <f>SUM('2. Önk.bev.'!M145)</f>
        <v>0</v>
      </c>
      <c r="F60" s="24"/>
    </row>
    <row r="61" spans="1:16" x14ac:dyDescent="0.3">
      <c r="A61" s="26" t="s">
        <v>120</v>
      </c>
      <c r="B61" s="27" t="s">
        <v>121</v>
      </c>
      <c r="C61" s="28">
        <v>0</v>
      </c>
      <c r="D61" s="23">
        <f>SUM('1. Bevételek_kiadások_összesen'!C61+'1. Bevételek_kiadások_összesen'!E61)</f>
        <v>0</v>
      </c>
      <c r="E61" s="527">
        <v>0</v>
      </c>
      <c r="F61" s="24"/>
    </row>
    <row r="62" spans="1:16" ht="17.25" x14ac:dyDescent="0.35">
      <c r="A62" s="31" t="s">
        <v>122</v>
      </c>
      <c r="B62" s="32" t="s">
        <v>123</v>
      </c>
      <c r="C62" s="33"/>
      <c r="D62" s="23">
        <f>SUM('1. Bevételek_kiadások_összesen'!C62+'1. Bevételek_kiadások_összesen'!E62)</f>
        <v>0</v>
      </c>
      <c r="E62" s="530"/>
      <c r="F62" s="24"/>
    </row>
    <row r="63" spans="1:16" ht="17.25" x14ac:dyDescent="0.25">
      <c r="A63" s="17" t="s">
        <v>124</v>
      </c>
      <c r="B63" s="18" t="s">
        <v>125</v>
      </c>
      <c r="C63" s="19">
        <f>SUM(C7+C14+C21+C28+C36+C47+C53+C58)</f>
        <v>2841487</v>
      </c>
      <c r="D63" s="19">
        <f>SUM(D7+D14+D21+D28+D36+D47+D53+D58)</f>
        <v>2841487</v>
      </c>
      <c r="E63" s="525">
        <f>SUM(E7+E14+E21+E28+E47+E36+E53+E58)</f>
        <v>0</v>
      </c>
      <c r="F63" s="24"/>
      <c r="G63" s="25"/>
      <c r="H63" s="25"/>
      <c r="M63" s="25"/>
      <c r="N63" s="25"/>
      <c r="P63" s="42"/>
    </row>
    <row r="64" spans="1:16" ht="17.25" x14ac:dyDescent="0.35">
      <c r="A64" s="43" t="s">
        <v>126</v>
      </c>
      <c r="B64" s="29" t="s">
        <v>127</v>
      </c>
      <c r="C64" s="44"/>
      <c r="D64" s="30">
        <f>D65+D66+D67</f>
        <v>615000</v>
      </c>
      <c r="E64" s="529">
        <f>E65+E66+E67</f>
        <v>615000</v>
      </c>
      <c r="F64" s="24"/>
      <c r="P64" s="45"/>
    </row>
    <row r="65" spans="1:16" x14ac:dyDescent="0.3">
      <c r="A65" s="20" t="s">
        <v>128</v>
      </c>
      <c r="B65" s="21" t="s">
        <v>129</v>
      </c>
      <c r="C65" s="22"/>
      <c r="D65" s="23">
        <f>SUM('1. Bevételek_kiadások_összesen'!C65+'1. Bevételek_kiadások_összesen'!E65)</f>
        <v>615000</v>
      </c>
      <c r="E65" s="527">
        <f>'2. Önk.bev.'!O139</f>
        <v>615000</v>
      </c>
      <c r="F65" s="24"/>
      <c r="P65" s="45"/>
    </row>
    <row r="66" spans="1:16" x14ac:dyDescent="0.3">
      <c r="A66" s="26" t="s">
        <v>130</v>
      </c>
      <c r="B66" s="27" t="s">
        <v>131</v>
      </c>
      <c r="C66" s="28"/>
      <c r="D66" s="23">
        <f>SUM('1. Bevételek_kiadások_összesen'!C66+'1. Bevételek_kiadások_összesen'!E66)</f>
        <v>0</v>
      </c>
      <c r="E66" s="527"/>
      <c r="F66" s="24"/>
      <c r="P66" s="42"/>
    </row>
    <row r="67" spans="1:16" x14ac:dyDescent="0.3">
      <c r="A67" s="31" t="s">
        <v>132</v>
      </c>
      <c r="B67" s="46" t="s">
        <v>133</v>
      </c>
      <c r="C67" s="35"/>
      <c r="D67" s="23">
        <f>SUM('1. Bevételek_kiadások_összesen'!C67+'1. Bevételek_kiadások_összesen'!E67)</f>
        <v>0</v>
      </c>
      <c r="E67" s="530"/>
      <c r="F67" s="24"/>
    </row>
    <row r="68" spans="1:16" ht="17.25" x14ac:dyDescent="0.35">
      <c r="A68" s="43" t="s">
        <v>134</v>
      </c>
      <c r="B68" s="29" t="s">
        <v>135</v>
      </c>
      <c r="C68" s="19">
        <f>C69+C70+C71+C72</f>
        <v>0</v>
      </c>
      <c r="D68" s="19">
        <f t="shared" ref="D68:E68" si="1">D69+D70+D71+D72</f>
        <v>0</v>
      </c>
      <c r="E68" s="19">
        <f t="shared" si="1"/>
        <v>0</v>
      </c>
      <c r="F68" s="24"/>
    </row>
    <row r="69" spans="1:16" x14ac:dyDescent="0.3">
      <c r="A69" s="20" t="s">
        <v>136</v>
      </c>
      <c r="B69" s="21" t="s">
        <v>137</v>
      </c>
      <c r="C69" s="22">
        <f>'2. Önk.bev.'!P125</f>
        <v>0</v>
      </c>
      <c r="D69" s="23">
        <f>SUM(C69+E69)</f>
        <v>0</v>
      </c>
      <c r="E69" s="526">
        <v>0</v>
      </c>
      <c r="F69" s="24"/>
    </row>
    <row r="70" spans="1:16" x14ac:dyDescent="0.3">
      <c r="A70" s="26" t="s">
        <v>138</v>
      </c>
      <c r="B70" s="27" t="s">
        <v>139</v>
      </c>
      <c r="C70" s="28"/>
      <c r="D70" s="23">
        <v>0</v>
      </c>
      <c r="E70" s="527"/>
      <c r="F70" s="24"/>
    </row>
    <row r="71" spans="1:16" x14ac:dyDescent="0.3">
      <c r="A71" s="26" t="s">
        <v>140</v>
      </c>
      <c r="B71" s="27" t="s">
        <v>141</v>
      </c>
      <c r="C71" s="28"/>
      <c r="D71" s="23">
        <v>0</v>
      </c>
      <c r="E71" s="527"/>
      <c r="F71" s="24"/>
    </row>
    <row r="72" spans="1:16" x14ac:dyDescent="0.3">
      <c r="A72" s="31" t="s">
        <v>142</v>
      </c>
      <c r="B72" s="34" t="s">
        <v>143</v>
      </c>
      <c r="C72" s="35"/>
      <c r="D72" s="23">
        <v>0</v>
      </c>
      <c r="E72" s="530"/>
      <c r="F72" s="24"/>
    </row>
    <row r="73" spans="1:16" ht="17.25" x14ac:dyDescent="0.35">
      <c r="A73" s="43" t="s">
        <v>144</v>
      </c>
      <c r="B73" s="29" t="s">
        <v>145</v>
      </c>
      <c r="C73" s="19">
        <f>C74+C75</f>
        <v>5856110</v>
      </c>
      <c r="D73" s="19">
        <f>D74+D75</f>
        <v>5856110</v>
      </c>
      <c r="E73" s="525">
        <f>E74+E75</f>
        <v>0</v>
      </c>
      <c r="F73" s="24"/>
      <c r="G73" s="242"/>
    </row>
    <row r="74" spans="1:16" x14ac:dyDescent="0.3">
      <c r="A74" s="20" t="s">
        <v>146</v>
      </c>
      <c r="B74" s="21" t="s">
        <v>147</v>
      </c>
      <c r="C74" s="22">
        <v>5856110</v>
      </c>
      <c r="D74" s="23">
        <f>SUM('1. Bevételek_kiadások_összesen'!C74+'1. Bevételek_kiadások_összesen'!E74)</f>
        <v>5856110</v>
      </c>
      <c r="E74" s="526">
        <v>0</v>
      </c>
      <c r="F74" s="24"/>
    </row>
    <row r="75" spans="1:16" x14ac:dyDescent="0.3">
      <c r="A75" s="31" t="s">
        <v>148</v>
      </c>
      <c r="B75" s="34" t="s">
        <v>149</v>
      </c>
      <c r="C75" s="35"/>
      <c r="D75" s="23">
        <f>SUM('1. Bevételek_kiadások_összesen'!C75+'1. Bevételek_kiadások_összesen'!E75)</f>
        <v>0</v>
      </c>
      <c r="E75" s="530"/>
      <c r="F75" s="24"/>
      <c r="G75" s="24"/>
    </row>
    <row r="76" spans="1:16" ht="17.25" x14ac:dyDescent="0.35">
      <c r="A76" s="43" t="s">
        <v>150</v>
      </c>
      <c r="B76" s="29" t="s">
        <v>151</v>
      </c>
      <c r="C76" s="19">
        <f>C77+C78+C79+C80+C81</f>
        <v>1075151</v>
      </c>
      <c r="D76" s="19">
        <f>D77+D78+D79+D80+D81</f>
        <v>1075151</v>
      </c>
      <c r="E76" s="525">
        <f>E77+E78+E79+E80+E81</f>
        <v>0</v>
      </c>
      <c r="F76" s="24"/>
    </row>
    <row r="77" spans="1:16" x14ac:dyDescent="0.3">
      <c r="A77" s="20" t="s">
        <v>152</v>
      </c>
      <c r="B77" s="21" t="s">
        <v>153</v>
      </c>
      <c r="C77" s="22"/>
      <c r="D77" s="23">
        <f>C77+E77</f>
        <v>0</v>
      </c>
      <c r="E77" s="526">
        <f>'2. Önk.bev.'!R55</f>
        <v>0</v>
      </c>
      <c r="F77" s="24"/>
    </row>
    <row r="78" spans="1:16" x14ac:dyDescent="0.3">
      <c r="A78" s="26" t="s">
        <v>154</v>
      </c>
      <c r="B78" s="27" t="s">
        <v>155</v>
      </c>
      <c r="C78" s="28"/>
      <c r="D78" s="23">
        <f>SUM('1. Bevételek_kiadások_összesen'!C78+'1. Bevételek_kiadások_összesen'!E78)</f>
        <v>0</v>
      </c>
      <c r="E78" s="527"/>
      <c r="F78" s="24"/>
    </row>
    <row r="79" spans="1:16" x14ac:dyDescent="0.3">
      <c r="A79" s="26" t="s">
        <v>156</v>
      </c>
      <c r="B79" s="27" t="s">
        <v>157</v>
      </c>
      <c r="C79" s="28">
        <f>SUM('4. Int.bev.'!R9+'4. Int.bev.'!R26+'4. Int.bev.'!R40+'4. Int.bev.'!R54)</f>
        <v>1075151</v>
      </c>
      <c r="D79" s="23">
        <f>SUM('1. Bevételek_kiadások_összesen'!C79+'1. Bevételek_kiadások_összesen'!E79)</f>
        <v>1075151</v>
      </c>
      <c r="E79" s="532">
        <f>SUM('4. Int.bev.'!R86)</f>
        <v>0</v>
      </c>
      <c r="F79" s="24"/>
    </row>
    <row r="80" spans="1:16" x14ac:dyDescent="0.3">
      <c r="A80" s="31" t="s">
        <v>158</v>
      </c>
      <c r="B80" s="34" t="s">
        <v>159</v>
      </c>
      <c r="C80" s="35"/>
      <c r="D80" s="23">
        <f>SUM('1. Bevételek_kiadások_összesen'!C80+'1. Bevételek_kiadások_összesen'!E80)</f>
        <v>0</v>
      </c>
      <c r="E80" s="532"/>
      <c r="F80" s="24"/>
    </row>
    <row r="81" spans="1:8" x14ac:dyDescent="0.3">
      <c r="A81" s="31" t="s">
        <v>160</v>
      </c>
      <c r="B81" s="34" t="s">
        <v>161</v>
      </c>
      <c r="C81" s="35"/>
      <c r="D81" s="23">
        <v>0</v>
      </c>
      <c r="E81" s="530"/>
      <c r="F81" s="24"/>
    </row>
    <row r="82" spans="1:8" ht="17.25" x14ac:dyDescent="0.35">
      <c r="A82" s="43" t="s">
        <v>162</v>
      </c>
      <c r="B82" s="29" t="s">
        <v>163</v>
      </c>
      <c r="C82" s="19">
        <f>C83+C84+C85+C86</f>
        <v>0</v>
      </c>
      <c r="D82" s="19">
        <f>D83+D84+D85+D86</f>
        <v>0</v>
      </c>
      <c r="E82" s="525">
        <f>E83+E84+E85+E86</f>
        <v>0</v>
      </c>
      <c r="F82" s="24"/>
    </row>
    <row r="83" spans="1:8" x14ac:dyDescent="0.3">
      <c r="A83" s="47" t="s">
        <v>164</v>
      </c>
      <c r="B83" s="21" t="s">
        <v>165</v>
      </c>
      <c r="C83" s="22"/>
      <c r="D83" s="23">
        <f>SUM('1. Bevételek_kiadások_összesen'!C83+'1. Bevételek_kiadások_összesen'!E83)</f>
        <v>0</v>
      </c>
      <c r="E83" s="526">
        <v>0</v>
      </c>
      <c r="F83" s="24"/>
    </row>
    <row r="84" spans="1:8" x14ac:dyDescent="0.3">
      <c r="A84" s="48" t="s">
        <v>166</v>
      </c>
      <c r="B84" s="27" t="s">
        <v>167</v>
      </c>
      <c r="C84" s="28"/>
      <c r="D84" s="23">
        <v>0</v>
      </c>
      <c r="E84" s="527"/>
      <c r="F84" s="24"/>
    </row>
    <row r="85" spans="1:8" x14ac:dyDescent="0.3">
      <c r="A85" s="48" t="s">
        <v>168</v>
      </c>
      <c r="B85" s="27" t="s">
        <v>169</v>
      </c>
      <c r="C85" s="28"/>
      <c r="D85" s="23">
        <v>0</v>
      </c>
      <c r="E85" s="527"/>
      <c r="F85" s="24"/>
    </row>
    <row r="86" spans="1:8" x14ac:dyDescent="0.3">
      <c r="A86" s="49" t="s">
        <v>170</v>
      </c>
      <c r="B86" s="34" t="s">
        <v>171</v>
      </c>
      <c r="C86" s="35"/>
      <c r="D86" s="50">
        <v>0</v>
      </c>
      <c r="E86" s="530"/>
      <c r="F86" s="24"/>
    </row>
    <row r="87" spans="1:8" ht="17.25" x14ac:dyDescent="0.35">
      <c r="A87" s="43" t="s">
        <v>172</v>
      </c>
      <c r="B87" s="29" t="s">
        <v>173</v>
      </c>
      <c r="C87" s="51"/>
      <c r="D87" s="52">
        <v>0</v>
      </c>
      <c r="E87" s="533"/>
      <c r="F87" s="24"/>
    </row>
    <row r="88" spans="1:8" ht="17.25" x14ac:dyDescent="0.35">
      <c r="A88" s="43" t="s">
        <v>174</v>
      </c>
      <c r="B88" s="53" t="s">
        <v>175</v>
      </c>
      <c r="C88" s="19">
        <f>C64+C68+C73+C76+C82+C87</f>
        <v>6931261</v>
      </c>
      <c r="D88" s="19">
        <f>D64+D68+D73+D76+D82+D87</f>
        <v>7546261</v>
      </c>
      <c r="E88" s="525">
        <f>E64+E68+E73+E76+E82+E87</f>
        <v>615000</v>
      </c>
      <c r="F88" s="24"/>
    </row>
    <row r="89" spans="1:8" ht="17.25" x14ac:dyDescent="0.35">
      <c r="A89" s="54" t="s">
        <v>176</v>
      </c>
      <c r="B89" s="55" t="s">
        <v>177</v>
      </c>
      <c r="C89" s="56">
        <f>C63+C88</f>
        <v>9772748</v>
      </c>
      <c r="D89" s="56">
        <f>D63+D88</f>
        <v>10387748</v>
      </c>
      <c r="E89" s="534">
        <f>E63+E88</f>
        <v>615000</v>
      </c>
      <c r="F89" s="24"/>
      <c r="G89" s="25"/>
      <c r="H89" s="25"/>
    </row>
    <row r="90" spans="1:8" ht="17.25" x14ac:dyDescent="0.25">
      <c r="A90" s="57"/>
      <c r="B90" s="58"/>
      <c r="C90" s="59"/>
    </row>
    <row r="91" spans="1:8" ht="17.25" x14ac:dyDescent="0.25">
      <c r="A91" s="1507" t="s">
        <v>178</v>
      </c>
      <c r="B91" s="1507"/>
      <c r="C91" s="1507"/>
    </row>
    <row r="92" spans="1:8" x14ac:dyDescent="0.3">
      <c r="A92" s="1508" t="s">
        <v>179</v>
      </c>
      <c r="B92" s="1508"/>
      <c r="C92" s="60"/>
      <c r="E92" s="435" t="s">
        <v>14</v>
      </c>
    </row>
    <row r="93" spans="1:8" ht="45" x14ac:dyDescent="0.25">
      <c r="A93" s="947" t="s">
        <v>15</v>
      </c>
      <c r="B93" s="948" t="s">
        <v>180</v>
      </c>
      <c r="C93" s="12" t="s">
        <v>683</v>
      </c>
      <c r="D93" s="12" t="s">
        <v>684</v>
      </c>
      <c r="E93" s="523" t="s">
        <v>17</v>
      </c>
    </row>
    <row r="94" spans="1:8" ht="17.25" x14ac:dyDescent="0.25">
      <c r="A94" s="949">
        <v>1</v>
      </c>
      <c r="B94" s="61">
        <v>2</v>
      </c>
      <c r="C94" s="19">
        <v>3</v>
      </c>
      <c r="D94" s="62">
        <v>5</v>
      </c>
      <c r="E94" s="950">
        <v>6</v>
      </c>
    </row>
    <row r="95" spans="1:8" ht="17.25" x14ac:dyDescent="0.25">
      <c r="A95" s="951" t="s">
        <v>3</v>
      </c>
      <c r="B95" s="63" t="s">
        <v>181</v>
      </c>
      <c r="C95" s="19">
        <f>SUM(C96+C97+C98+C99+C100)</f>
        <v>3127587</v>
      </c>
      <c r="D95" s="19">
        <f>SUM(D96+D97+D98+D99+D100)</f>
        <v>3127587</v>
      </c>
      <c r="E95" s="952">
        <f>SUM(E96+E97+E98+E99+E100)</f>
        <v>0</v>
      </c>
    </row>
    <row r="96" spans="1:8" x14ac:dyDescent="0.25">
      <c r="A96" s="953" t="s">
        <v>19</v>
      </c>
      <c r="B96" s="64" t="s">
        <v>182</v>
      </c>
      <c r="C96" s="38">
        <v>1052005</v>
      </c>
      <c r="D96" s="23">
        <f>SUM('1. Bevételek_kiadások_összesen'!C96+'1. Bevételek_kiadások_összesen'!E96)</f>
        <v>1052005</v>
      </c>
      <c r="E96" s="954">
        <f>SUM('3. Önk.kiad.'!G368+'5. Int.kiad.'!G43)</f>
        <v>0</v>
      </c>
      <c r="F96" s="798"/>
      <c r="G96" s="798"/>
      <c r="H96" s="798"/>
    </row>
    <row r="97" spans="1:8" x14ac:dyDescent="0.25">
      <c r="A97" s="955" t="s">
        <v>21</v>
      </c>
      <c r="B97" s="65" t="s">
        <v>183</v>
      </c>
      <c r="C97" s="66">
        <v>207392</v>
      </c>
      <c r="D97" s="23">
        <f>SUM('1. Bevételek_kiadások_összesen'!C97+'1. Bevételek_kiadások_összesen'!E97)</f>
        <v>207392</v>
      </c>
      <c r="E97" s="956">
        <f>SUM('3. Önk.kiad.'!H368+'5. Int.kiad.'!H43)</f>
        <v>0</v>
      </c>
      <c r="F97" s="798"/>
      <c r="G97" s="798"/>
      <c r="H97" s="798"/>
    </row>
    <row r="98" spans="1:8" x14ac:dyDescent="0.25">
      <c r="A98" s="955" t="s">
        <v>23</v>
      </c>
      <c r="B98" s="65" t="s">
        <v>184</v>
      </c>
      <c r="C98" s="66">
        <v>1203451</v>
      </c>
      <c r="D98" s="23">
        <f>SUM('1. Bevételek_kiadások_összesen'!C98+'1. Bevételek_kiadások_összesen'!E98)</f>
        <v>1203451</v>
      </c>
      <c r="E98" s="956">
        <f>SUM('3. Önk.kiad.'!I368+'5. Int.kiad.'!I43)</f>
        <v>0</v>
      </c>
      <c r="F98" s="799">
        <v>982090</v>
      </c>
      <c r="G98" s="798">
        <v>-12467</v>
      </c>
      <c r="H98" s="798">
        <f>SUM(G98)</f>
        <v>-12467</v>
      </c>
    </row>
    <row r="99" spans="1:8" x14ac:dyDescent="0.25">
      <c r="A99" s="955" t="s">
        <v>25</v>
      </c>
      <c r="B99" s="65" t="s">
        <v>185</v>
      </c>
      <c r="C99" s="66">
        <v>68000</v>
      </c>
      <c r="D99" s="23">
        <f>SUM('1. Bevételek_kiadások_összesen'!C99+'1. Bevételek_kiadások_összesen'!E99)</f>
        <v>68000</v>
      </c>
      <c r="E99" s="957">
        <f>SUM('3. Önk.kiad.'!J368+'5. Int.kiad.'!J43)</f>
        <v>0</v>
      </c>
      <c r="F99" s="798" t="s">
        <v>561</v>
      </c>
      <c r="G99" s="798">
        <v>-8200</v>
      </c>
      <c r="H99" s="798">
        <f>SUM(G99)</f>
        <v>-8200</v>
      </c>
    </row>
    <row r="100" spans="1:8" x14ac:dyDescent="0.25">
      <c r="A100" s="955" t="s">
        <v>186</v>
      </c>
      <c r="B100" s="65" t="s">
        <v>187</v>
      </c>
      <c r="C100" s="66">
        <f>SUM('3. Önk.kiad.'!K366+'3. Önk.kiad.'!L366)</f>
        <v>596739</v>
      </c>
      <c r="D100" s="23">
        <f>SUM('1. Bevételek_kiadások_összesen'!C100+'1. Bevételek_kiadások_összesen'!E100)</f>
        <v>596739</v>
      </c>
      <c r="E100" s="956">
        <f>SUM('3. Önk.kiad.'!K368+'3. Önk.kiad.'!L368+'5. Int.kiad.'!K43)</f>
        <v>0</v>
      </c>
      <c r="F100" s="798" t="s">
        <v>563</v>
      </c>
      <c r="G100" s="798"/>
      <c r="H100" s="798"/>
    </row>
    <row r="101" spans="1:8" ht="17.25" x14ac:dyDescent="0.25">
      <c r="A101" s="955" t="s">
        <v>188</v>
      </c>
      <c r="B101" s="67" t="s">
        <v>189</v>
      </c>
      <c r="C101" s="68"/>
      <c r="D101" s="23">
        <f>SUM('1. Bevételek_kiadások_összesen'!C101+'1. Bevételek_kiadások_összesen'!E101)</f>
        <v>0</v>
      </c>
      <c r="E101" s="956">
        <v>0</v>
      </c>
      <c r="F101" s="798"/>
      <c r="G101" s="798"/>
      <c r="H101" s="798"/>
    </row>
    <row r="102" spans="1:8" ht="17.25" x14ac:dyDescent="0.35">
      <c r="A102" s="955" t="s">
        <v>190</v>
      </c>
      <c r="B102" s="69" t="s">
        <v>191</v>
      </c>
      <c r="C102" s="70"/>
      <c r="D102" s="23">
        <f>SUM('1. Bevételek_kiadások_összesen'!C102+'1. Bevételek_kiadások_összesen'!E102)</f>
        <v>0</v>
      </c>
      <c r="E102" s="956"/>
      <c r="F102" s="798"/>
      <c r="G102" s="798"/>
      <c r="H102" s="798"/>
    </row>
    <row r="103" spans="1:8" ht="17.25" x14ac:dyDescent="0.25">
      <c r="A103" s="955" t="s">
        <v>192</v>
      </c>
      <c r="B103" s="71" t="s">
        <v>193</v>
      </c>
      <c r="C103" s="68"/>
      <c r="D103" s="23">
        <f>SUM('1. Bevételek_kiadások_összesen'!C103+'1. Bevételek_kiadások_összesen'!E103)</f>
        <v>0</v>
      </c>
      <c r="E103" s="956"/>
      <c r="F103" s="798"/>
      <c r="G103" s="798"/>
      <c r="H103" s="798"/>
    </row>
    <row r="104" spans="1:8" ht="17.25" x14ac:dyDescent="0.25">
      <c r="A104" s="955" t="s">
        <v>194</v>
      </c>
      <c r="B104" s="71" t="s">
        <v>195</v>
      </c>
      <c r="C104" s="68"/>
      <c r="D104" s="23">
        <f>SUM('1. Bevételek_kiadások_összesen'!C104+'1. Bevételek_kiadások_összesen'!E104)</f>
        <v>0</v>
      </c>
      <c r="E104" s="956"/>
      <c r="F104" s="798"/>
      <c r="G104" s="798"/>
      <c r="H104" s="798"/>
    </row>
    <row r="105" spans="1:8" ht="17.25" x14ac:dyDescent="0.35">
      <c r="A105" s="955" t="s">
        <v>196</v>
      </c>
      <c r="B105" s="69" t="s">
        <v>197</v>
      </c>
      <c r="C105" s="70">
        <f>SUM('3. Önk.kiad.'!K366+'5. Int.kiad.'!K41)</f>
        <v>256032</v>
      </c>
      <c r="D105" s="23">
        <f>SUM('1. Bevételek_kiadások_összesen'!C105+'1. Bevételek_kiadások_összesen'!E105)</f>
        <v>256032</v>
      </c>
      <c r="E105" s="956">
        <f>SUM('3. Önk.kiad.'!K368+'5. Int.kiad.'!K43)</f>
        <v>0</v>
      </c>
      <c r="F105" s="798"/>
      <c r="G105" s="798"/>
      <c r="H105" s="798"/>
    </row>
    <row r="106" spans="1:8" ht="17.25" x14ac:dyDescent="0.35">
      <c r="A106" s="955" t="s">
        <v>198</v>
      </c>
      <c r="B106" s="69" t="s">
        <v>199</v>
      </c>
      <c r="C106" s="70"/>
      <c r="D106" s="23">
        <f>SUM('1. Bevételek_kiadások_összesen'!C106+'1. Bevételek_kiadások_összesen'!E106)</f>
        <v>0</v>
      </c>
      <c r="E106" s="956"/>
      <c r="F106" s="798"/>
      <c r="G106" s="798"/>
      <c r="H106" s="798"/>
    </row>
    <row r="107" spans="1:8" ht="17.25" x14ac:dyDescent="0.25">
      <c r="A107" s="955" t="s">
        <v>200</v>
      </c>
      <c r="B107" s="71" t="s">
        <v>201</v>
      </c>
      <c r="C107" s="68"/>
      <c r="D107" s="23">
        <f>SUM('1. Bevételek_kiadások_összesen'!C107+'1. Bevételek_kiadások_összesen'!E107)</f>
        <v>0</v>
      </c>
      <c r="E107" s="956"/>
      <c r="F107" s="798"/>
      <c r="G107" s="798"/>
      <c r="H107" s="798"/>
    </row>
    <row r="108" spans="1:8" ht="17.25" x14ac:dyDescent="0.25">
      <c r="A108" s="955" t="s">
        <v>202</v>
      </c>
      <c r="B108" s="71" t="s">
        <v>203</v>
      </c>
      <c r="C108" s="68"/>
      <c r="D108" s="23">
        <f>SUM('1. Bevételek_kiadások_összesen'!C108+'1. Bevételek_kiadások_összesen'!E108)</f>
        <v>0</v>
      </c>
      <c r="E108" s="956"/>
      <c r="F108" s="798"/>
      <c r="G108" s="798"/>
      <c r="H108" s="798"/>
    </row>
    <row r="109" spans="1:8" ht="17.25" x14ac:dyDescent="0.25">
      <c r="A109" s="955" t="s">
        <v>204</v>
      </c>
      <c r="B109" s="71" t="s">
        <v>205</v>
      </c>
      <c r="C109" s="68"/>
      <c r="D109" s="23">
        <f>SUM('1. Bevételek_kiadások_összesen'!C109+'1. Bevételek_kiadások_összesen'!E109)</f>
        <v>0</v>
      </c>
      <c r="E109" s="956"/>
      <c r="F109" s="798"/>
      <c r="G109" s="798"/>
      <c r="H109" s="798"/>
    </row>
    <row r="110" spans="1:8" x14ac:dyDescent="0.25">
      <c r="A110" s="958" t="s">
        <v>206</v>
      </c>
      <c r="B110" s="72" t="s">
        <v>207</v>
      </c>
      <c r="C110" s="73">
        <f>SUM('3. Önk.kiad.'!L366)</f>
        <v>340707</v>
      </c>
      <c r="D110" s="23">
        <f>SUM('1. Bevételek_kiadások_összesen'!C110+'1. Bevételek_kiadások_összesen'!E110)</f>
        <v>340707</v>
      </c>
      <c r="E110" s="959">
        <f>SUM('3. Önk.kiad.'!L368)</f>
        <v>0</v>
      </c>
      <c r="F110" s="798" t="s">
        <v>562</v>
      </c>
      <c r="G110" s="798">
        <v>7105</v>
      </c>
      <c r="H110" s="798">
        <f>SUM(G110)</f>
        <v>7105</v>
      </c>
    </row>
    <row r="111" spans="1:8" ht="17.25" x14ac:dyDescent="0.25">
      <c r="A111" s="951" t="s">
        <v>5</v>
      </c>
      <c r="B111" s="63" t="s">
        <v>208</v>
      </c>
      <c r="C111" s="19">
        <f>C112+C114+C116</f>
        <v>5176945</v>
      </c>
      <c r="D111" s="19">
        <f>D112+D114+D116</f>
        <v>5176945</v>
      </c>
      <c r="E111" s="952">
        <f>E112+E114+E116</f>
        <v>0</v>
      </c>
      <c r="F111" s="798"/>
      <c r="G111" s="798"/>
      <c r="H111" s="798"/>
    </row>
    <row r="112" spans="1:8" x14ac:dyDescent="0.25">
      <c r="A112" s="953" t="s">
        <v>30</v>
      </c>
      <c r="B112" s="64" t="s">
        <v>209</v>
      </c>
      <c r="C112" s="38">
        <v>2818698</v>
      </c>
      <c r="D112" s="74">
        <f>SUM('3. Önk.kiad.'!M367+'5. Int.kiad.'!M42)</f>
        <v>2818698</v>
      </c>
      <c r="E112" s="954">
        <f>SUM('3. Önk.kiad.'!M368+'5. Int.kiad.'!M43)</f>
        <v>0</v>
      </c>
      <c r="F112" s="798"/>
      <c r="G112" s="798"/>
      <c r="H112" s="798"/>
    </row>
    <row r="113" spans="1:8" ht="17.25" x14ac:dyDescent="0.25">
      <c r="A113" s="953" t="s">
        <v>32</v>
      </c>
      <c r="B113" s="75" t="s">
        <v>210</v>
      </c>
      <c r="C113" s="76">
        <v>63857</v>
      </c>
      <c r="D113" s="74"/>
      <c r="E113" s="956"/>
      <c r="F113" s="798"/>
      <c r="G113" s="798"/>
      <c r="H113" s="798"/>
    </row>
    <row r="114" spans="1:8" x14ac:dyDescent="0.25">
      <c r="A114" s="953" t="s">
        <v>34</v>
      </c>
      <c r="B114" s="77" t="s">
        <v>211</v>
      </c>
      <c r="C114" s="73">
        <v>2358247</v>
      </c>
      <c r="D114" s="74">
        <f t="shared" ref="D114:D124" si="2">SUM(C114+E114)</f>
        <v>2358247</v>
      </c>
      <c r="E114" s="956">
        <f>SUM('3. Önk.kiad.'!N368)</f>
        <v>0</v>
      </c>
      <c r="F114" s="798">
        <v>60562</v>
      </c>
      <c r="G114" s="798">
        <v>17866</v>
      </c>
      <c r="H114" s="798">
        <f>SUM(G114)</f>
        <v>17866</v>
      </c>
    </row>
    <row r="115" spans="1:8" ht="17.25" x14ac:dyDescent="0.25">
      <c r="A115" s="953" t="s">
        <v>36</v>
      </c>
      <c r="B115" s="75" t="s">
        <v>212</v>
      </c>
      <c r="C115" s="78"/>
      <c r="D115" s="74"/>
      <c r="E115" s="956">
        <v>0</v>
      </c>
      <c r="F115" s="798"/>
      <c r="G115" s="798"/>
      <c r="H115" s="798"/>
    </row>
    <row r="116" spans="1:8" x14ac:dyDescent="0.25">
      <c r="A116" s="953" t="s">
        <v>38</v>
      </c>
      <c r="B116" s="79" t="s">
        <v>213</v>
      </c>
      <c r="C116" s="35">
        <f>SUM('3. Önk.kiad.'!P366)</f>
        <v>0</v>
      </c>
      <c r="D116" s="74">
        <f>SUM('1. Bevételek_kiadások_összesen'!C116+'1. Bevételek_kiadások_összesen'!E116)</f>
        <v>0</v>
      </c>
      <c r="E116" s="956"/>
      <c r="F116" s="798"/>
      <c r="G116" s="798"/>
      <c r="H116" s="798"/>
    </row>
    <row r="117" spans="1:8" ht="17.25" x14ac:dyDescent="0.25">
      <c r="A117" s="953" t="s">
        <v>40</v>
      </c>
      <c r="B117" s="80" t="s">
        <v>214</v>
      </c>
      <c r="C117" s="40"/>
      <c r="D117" s="74">
        <f t="shared" si="2"/>
        <v>0</v>
      </c>
      <c r="E117" s="956"/>
      <c r="F117" s="798"/>
      <c r="G117" s="798"/>
      <c r="H117" s="798"/>
    </row>
    <row r="118" spans="1:8" ht="17.25" x14ac:dyDescent="0.25">
      <c r="A118" s="953" t="s">
        <v>215</v>
      </c>
      <c r="B118" s="81" t="s">
        <v>216</v>
      </c>
      <c r="C118" s="82"/>
      <c r="D118" s="74">
        <f t="shared" si="2"/>
        <v>0</v>
      </c>
      <c r="E118" s="956"/>
      <c r="F118" s="798"/>
      <c r="G118" s="798"/>
      <c r="H118" s="798"/>
    </row>
    <row r="119" spans="1:8" ht="17.25" x14ac:dyDescent="0.25">
      <c r="A119" s="953" t="s">
        <v>217</v>
      </c>
      <c r="B119" s="71" t="s">
        <v>195</v>
      </c>
      <c r="C119" s="68"/>
      <c r="D119" s="74">
        <f t="shared" si="2"/>
        <v>0</v>
      </c>
      <c r="E119" s="956"/>
      <c r="F119" s="798"/>
      <c r="G119" s="798"/>
      <c r="H119" s="798"/>
    </row>
    <row r="120" spans="1:8" ht="17.25" x14ac:dyDescent="0.25">
      <c r="A120" s="953" t="s">
        <v>218</v>
      </c>
      <c r="B120" s="71" t="s">
        <v>219</v>
      </c>
      <c r="C120" s="68"/>
      <c r="D120" s="74">
        <f t="shared" si="2"/>
        <v>0</v>
      </c>
      <c r="E120" s="956"/>
      <c r="F120" s="798"/>
      <c r="G120" s="798"/>
      <c r="H120" s="798"/>
    </row>
    <row r="121" spans="1:8" ht="17.25" x14ac:dyDescent="0.25">
      <c r="A121" s="953" t="s">
        <v>220</v>
      </c>
      <c r="B121" s="71" t="s">
        <v>221</v>
      </c>
      <c r="C121" s="68"/>
      <c r="D121" s="74">
        <f t="shared" si="2"/>
        <v>0</v>
      </c>
      <c r="E121" s="956"/>
      <c r="F121" s="798"/>
      <c r="G121" s="798"/>
      <c r="H121" s="798"/>
    </row>
    <row r="122" spans="1:8" ht="17.25" x14ac:dyDescent="0.25">
      <c r="A122" s="953" t="s">
        <v>222</v>
      </c>
      <c r="B122" s="71" t="s">
        <v>201</v>
      </c>
      <c r="C122" s="68"/>
      <c r="D122" s="74">
        <f t="shared" si="2"/>
        <v>0</v>
      </c>
      <c r="E122" s="956"/>
      <c r="F122" s="798"/>
      <c r="G122" s="798"/>
      <c r="H122" s="798"/>
    </row>
    <row r="123" spans="1:8" ht="17.25" x14ac:dyDescent="0.25">
      <c r="A123" s="953" t="s">
        <v>223</v>
      </c>
      <c r="B123" s="71" t="s">
        <v>224</v>
      </c>
      <c r="C123" s="68"/>
      <c r="D123" s="74">
        <f t="shared" si="2"/>
        <v>0</v>
      </c>
      <c r="E123" s="956"/>
      <c r="F123" s="798"/>
      <c r="G123" s="798"/>
      <c r="H123" s="798"/>
    </row>
    <row r="124" spans="1:8" ht="17.25" x14ac:dyDescent="0.25">
      <c r="A124" s="960" t="s">
        <v>225</v>
      </c>
      <c r="B124" s="83" t="s">
        <v>226</v>
      </c>
      <c r="C124" s="78"/>
      <c r="D124" s="74">
        <f t="shared" si="2"/>
        <v>0</v>
      </c>
      <c r="E124" s="959"/>
      <c r="F124" s="798"/>
      <c r="G124" s="798"/>
      <c r="H124" s="798"/>
    </row>
    <row r="125" spans="1:8" ht="17.25" x14ac:dyDescent="0.25">
      <c r="A125" s="961" t="s">
        <v>7</v>
      </c>
      <c r="B125" s="18" t="s">
        <v>227</v>
      </c>
      <c r="C125" s="19">
        <f>C126+C127</f>
        <v>393065</v>
      </c>
      <c r="D125" s="19">
        <f>D126+D127</f>
        <v>1008065</v>
      </c>
      <c r="E125" s="952">
        <f>E126+E127</f>
        <v>615000</v>
      </c>
      <c r="F125" s="798"/>
      <c r="G125" s="798"/>
      <c r="H125" s="798"/>
    </row>
    <row r="126" spans="1:8" x14ac:dyDescent="0.25">
      <c r="A126" s="953" t="s">
        <v>43</v>
      </c>
      <c r="B126" s="64" t="s">
        <v>228</v>
      </c>
      <c r="C126" s="38">
        <f>SUM('3. Önk.kiad.'!Q366)</f>
        <v>0</v>
      </c>
      <c r="D126" s="23">
        <f>SUM('1. Bevételek_kiadások_összesen'!C126+'1. Bevételek_kiadások_összesen'!E126)</f>
        <v>0</v>
      </c>
      <c r="E126" s="954">
        <f>SUM('3. Önk.kiad.'!Q368)</f>
        <v>0</v>
      </c>
      <c r="F126" s="798"/>
      <c r="G126" s="798"/>
      <c r="H126" s="798"/>
    </row>
    <row r="127" spans="1:8" ht="17.25" thickBot="1" x14ac:dyDescent="0.3">
      <c r="A127" s="958" t="s">
        <v>45</v>
      </c>
      <c r="B127" s="77" t="s">
        <v>229</v>
      </c>
      <c r="C127" s="73">
        <f>SUM('3. Önk.kiad.'!R366)</f>
        <v>393065</v>
      </c>
      <c r="D127" s="50">
        <f>SUM('1. Bevételek_kiadások_összesen'!C127+'1. Bevételek_kiadások_összesen'!E127)</f>
        <v>1008065</v>
      </c>
      <c r="E127" s="959">
        <f>SUM('3. Önk.kiad.'!R368)</f>
        <v>615000</v>
      </c>
      <c r="F127" s="798" t="s">
        <v>564</v>
      </c>
      <c r="G127" s="798">
        <v>-4304</v>
      </c>
      <c r="H127" s="798">
        <f>SUM(G127)</f>
        <v>-4304</v>
      </c>
    </row>
    <row r="128" spans="1:8" ht="18" thickBot="1" x14ac:dyDescent="0.3">
      <c r="A128" s="961" t="s">
        <v>9</v>
      </c>
      <c r="B128" s="18" t="s">
        <v>230</v>
      </c>
      <c r="C128" s="84">
        <f>C95+C111+C125</f>
        <v>8697597</v>
      </c>
      <c r="D128" s="84">
        <f>D95+D111+D125</f>
        <v>9312597</v>
      </c>
      <c r="E128" s="962">
        <f>E95+E111+E125</f>
        <v>615000</v>
      </c>
      <c r="F128" s="798"/>
      <c r="G128" s="798">
        <f>SUM(G98:G127)</f>
        <v>0</v>
      </c>
      <c r="H128" s="798">
        <f>SUM(G128)</f>
        <v>0</v>
      </c>
    </row>
    <row r="129" spans="1:8" ht="18" thickBot="1" x14ac:dyDescent="0.3">
      <c r="A129" s="961" t="s">
        <v>11</v>
      </c>
      <c r="B129" s="18" t="s">
        <v>231</v>
      </c>
      <c r="C129" s="84">
        <f>C130+C131+C132</f>
        <v>0</v>
      </c>
      <c r="D129" s="803">
        <f>SUM(C129+E129)</f>
        <v>0</v>
      </c>
      <c r="E129" s="950">
        <f>SUM(E130:E132)</f>
        <v>0</v>
      </c>
      <c r="F129" s="798"/>
      <c r="G129" s="798"/>
      <c r="H129" s="798"/>
    </row>
    <row r="130" spans="1:8" x14ac:dyDescent="0.25">
      <c r="A130" s="953" t="s">
        <v>72</v>
      </c>
      <c r="B130" s="86" t="s">
        <v>232</v>
      </c>
      <c r="C130" s="38"/>
      <c r="D130" s="23">
        <f>SUM('1. Bevételek_kiadások_összesen'!C130+'1. Bevételek_kiadások_összesen'!E130)</f>
        <v>0</v>
      </c>
      <c r="E130" s="954">
        <f>'3. Önk.kiad.'!T368</f>
        <v>0</v>
      </c>
      <c r="F130" s="798"/>
      <c r="G130" s="798"/>
      <c r="H130" s="798"/>
    </row>
    <row r="131" spans="1:8" x14ac:dyDescent="0.25">
      <c r="A131" s="953" t="s">
        <v>74</v>
      </c>
      <c r="B131" s="86" t="s">
        <v>233</v>
      </c>
      <c r="C131" s="38"/>
      <c r="D131" s="23">
        <f>SUM('1. Bevételek_kiadások_összesen'!C131+'1. Bevételek_kiadások_összesen'!E131)</f>
        <v>0</v>
      </c>
      <c r="E131" s="956"/>
      <c r="F131" s="798"/>
      <c r="G131" s="798"/>
      <c r="H131" s="798"/>
    </row>
    <row r="132" spans="1:8" ht="17.25" thickBot="1" x14ac:dyDescent="0.3">
      <c r="A132" s="960" t="s">
        <v>76</v>
      </c>
      <c r="B132" s="87" t="s">
        <v>234</v>
      </c>
      <c r="C132" s="88"/>
      <c r="D132" s="23">
        <f>SUM('1. Bevételek_kiadások_összesen'!C132+'1. Bevételek_kiadások_összesen'!E132)</f>
        <v>0</v>
      </c>
      <c r="E132" s="959"/>
      <c r="F132" s="798"/>
      <c r="G132" s="798"/>
      <c r="H132" s="798"/>
    </row>
    <row r="133" spans="1:8" ht="18" thickBot="1" x14ac:dyDescent="0.3">
      <c r="A133" s="961" t="s">
        <v>92</v>
      </c>
      <c r="B133" s="18" t="s">
        <v>235</v>
      </c>
      <c r="C133" s="84">
        <f>C134+C135+C136+C137</f>
        <v>0</v>
      </c>
      <c r="D133" s="84">
        <f t="shared" ref="D133:E133" si="3">D134+D135+D136+D137</f>
        <v>0</v>
      </c>
      <c r="E133" s="962">
        <f t="shared" si="3"/>
        <v>0</v>
      </c>
      <c r="F133" s="798"/>
      <c r="G133" s="798"/>
      <c r="H133" s="798"/>
    </row>
    <row r="134" spans="1:8" x14ac:dyDescent="0.25">
      <c r="A134" s="953" t="s">
        <v>94</v>
      </c>
      <c r="B134" s="86" t="s">
        <v>236</v>
      </c>
      <c r="C134" s="38"/>
      <c r="D134" s="23">
        <f>SUM('1. Bevételek_kiadások_összesen'!C134+'1. Bevételek_kiadások_összesen'!E134)</f>
        <v>0</v>
      </c>
      <c r="E134" s="954">
        <v>0</v>
      </c>
    </row>
    <row r="135" spans="1:8" x14ac:dyDescent="0.25">
      <c r="A135" s="953" t="s">
        <v>96</v>
      </c>
      <c r="B135" s="86" t="s">
        <v>237</v>
      </c>
      <c r="C135" s="38"/>
      <c r="D135" s="74">
        <f t="shared" ref="D135:D148" si="4">SUM(C135+E135)</f>
        <v>0</v>
      </c>
      <c r="E135" s="956"/>
    </row>
    <row r="136" spans="1:8" x14ac:dyDescent="0.25">
      <c r="A136" s="953" t="s">
        <v>98</v>
      </c>
      <c r="B136" s="86" t="s">
        <v>238</v>
      </c>
      <c r="C136" s="38"/>
      <c r="D136" s="74">
        <f t="shared" si="4"/>
        <v>0</v>
      </c>
      <c r="E136" s="956"/>
    </row>
    <row r="137" spans="1:8" ht="17.25" thickBot="1" x14ac:dyDescent="0.3">
      <c r="A137" s="960" t="s">
        <v>100</v>
      </c>
      <c r="B137" s="87" t="s">
        <v>239</v>
      </c>
      <c r="C137" s="88"/>
      <c r="D137" s="3">
        <f t="shared" si="4"/>
        <v>0</v>
      </c>
      <c r="E137" s="959"/>
    </row>
    <row r="138" spans="1:8" s="89" customFormat="1" ht="18" thickBot="1" x14ac:dyDescent="0.3">
      <c r="A138" s="961" t="s">
        <v>240</v>
      </c>
      <c r="B138" s="18" t="s">
        <v>241</v>
      </c>
      <c r="C138" s="84">
        <f>C139+C140+C141+C142+C143</f>
        <v>1075151</v>
      </c>
      <c r="D138" s="84">
        <f>D139+D140+D141+D142+D143</f>
        <v>1075151</v>
      </c>
      <c r="E138" s="962">
        <f>E139+E140+E141+E142+E143</f>
        <v>0</v>
      </c>
    </row>
    <row r="139" spans="1:8" x14ac:dyDescent="0.25">
      <c r="A139" s="953" t="s">
        <v>106</v>
      </c>
      <c r="B139" s="64" t="s">
        <v>242</v>
      </c>
      <c r="C139" s="38"/>
      <c r="D139" s="23">
        <f t="shared" si="4"/>
        <v>0</v>
      </c>
      <c r="E139" s="954"/>
    </row>
    <row r="140" spans="1:8" x14ac:dyDescent="0.25">
      <c r="A140" s="953" t="s">
        <v>108</v>
      </c>
      <c r="B140" s="64" t="s">
        <v>243</v>
      </c>
      <c r="C140" s="38"/>
      <c r="D140" s="74">
        <f t="shared" si="4"/>
        <v>0</v>
      </c>
      <c r="E140" s="954">
        <v>0</v>
      </c>
    </row>
    <row r="141" spans="1:8" x14ac:dyDescent="0.3">
      <c r="A141" s="955" t="s">
        <v>110</v>
      </c>
      <c r="B141" s="27" t="s">
        <v>157</v>
      </c>
      <c r="C141" s="66">
        <v>1075151</v>
      </c>
      <c r="D141" s="74">
        <f t="shared" si="4"/>
        <v>1075151</v>
      </c>
      <c r="E141" s="954">
        <v>0</v>
      </c>
    </row>
    <row r="142" spans="1:8" x14ac:dyDescent="0.25">
      <c r="A142" s="955" t="s">
        <v>112</v>
      </c>
      <c r="B142" s="65" t="s">
        <v>244</v>
      </c>
      <c r="C142" s="66"/>
      <c r="D142" s="74">
        <f t="shared" si="4"/>
        <v>0</v>
      </c>
      <c r="E142" s="954"/>
    </row>
    <row r="143" spans="1:8" ht="17.25" thickBot="1" x14ac:dyDescent="0.3">
      <c r="A143" s="958" t="s">
        <v>245</v>
      </c>
      <c r="B143" s="90" t="s">
        <v>246</v>
      </c>
      <c r="C143" s="88"/>
      <c r="D143" s="3">
        <f t="shared" si="4"/>
        <v>0</v>
      </c>
      <c r="E143" s="959"/>
    </row>
    <row r="144" spans="1:8" ht="18" thickBot="1" x14ac:dyDescent="0.3">
      <c r="A144" s="961" t="s">
        <v>114</v>
      </c>
      <c r="B144" s="18" t="s">
        <v>247</v>
      </c>
      <c r="C144" s="91">
        <f>C145+C146+C148</f>
        <v>0</v>
      </c>
      <c r="D144" s="85">
        <f t="shared" si="4"/>
        <v>0</v>
      </c>
      <c r="E144" s="963">
        <f>E145+E146+E148</f>
        <v>0</v>
      </c>
    </row>
    <row r="145" spans="1:5" x14ac:dyDescent="0.25">
      <c r="A145" s="953" t="s">
        <v>116</v>
      </c>
      <c r="B145" s="64" t="s">
        <v>248</v>
      </c>
      <c r="C145" s="38"/>
      <c r="D145" s="74">
        <f t="shared" si="4"/>
        <v>0</v>
      </c>
      <c r="E145" s="954"/>
    </row>
    <row r="146" spans="1:5" x14ac:dyDescent="0.25">
      <c r="A146" s="953" t="s">
        <v>118</v>
      </c>
      <c r="B146" s="64" t="s">
        <v>249</v>
      </c>
      <c r="C146" s="38"/>
      <c r="D146" s="74">
        <f t="shared" si="4"/>
        <v>0</v>
      </c>
      <c r="E146" s="956"/>
    </row>
    <row r="147" spans="1:5" x14ac:dyDescent="0.25">
      <c r="A147" s="953" t="s">
        <v>120</v>
      </c>
      <c r="B147" s="64" t="s">
        <v>250</v>
      </c>
      <c r="C147" s="38"/>
      <c r="D147" s="74">
        <f t="shared" si="4"/>
        <v>0</v>
      </c>
      <c r="E147" s="956"/>
    </row>
    <row r="148" spans="1:5" ht="17.25" thickBot="1" x14ac:dyDescent="0.3">
      <c r="A148" s="960" t="s">
        <v>122</v>
      </c>
      <c r="B148" s="90" t="s">
        <v>251</v>
      </c>
      <c r="C148" s="88"/>
      <c r="D148" s="3">
        <f t="shared" si="4"/>
        <v>0</v>
      </c>
      <c r="E148" s="964"/>
    </row>
    <row r="149" spans="1:5" ht="18" thickBot="1" x14ac:dyDescent="0.3">
      <c r="A149" s="961" t="s">
        <v>124</v>
      </c>
      <c r="B149" s="18" t="s">
        <v>252</v>
      </c>
      <c r="C149" s="91">
        <f>C129+C133+C138+C144</f>
        <v>1075151</v>
      </c>
      <c r="D149" s="91">
        <f>D129+D133+D138+D144</f>
        <v>1075151</v>
      </c>
      <c r="E149" s="946">
        <f>E129+E133+E138+E144</f>
        <v>0</v>
      </c>
    </row>
    <row r="150" spans="1:5" s="1275" customFormat="1" ht="17.25" thickBot="1" x14ac:dyDescent="0.3">
      <c r="A150" s="1271" t="s">
        <v>253</v>
      </c>
      <c r="B150" s="1272" t="s">
        <v>254</v>
      </c>
      <c r="C150" s="1273">
        <f>C128+C149</f>
        <v>9772748</v>
      </c>
      <c r="D150" s="1273">
        <f>D128+D149</f>
        <v>10387748</v>
      </c>
      <c r="E150" s="1274">
        <f>E128+E149</f>
        <v>615000</v>
      </c>
    </row>
    <row r="151" spans="1:5" ht="15.75" x14ac:dyDescent="0.3">
      <c r="A151" s="92"/>
      <c r="B151" s="92"/>
      <c r="C151" s="93"/>
      <c r="D151" s="93"/>
      <c r="E151" s="93"/>
    </row>
    <row r="152" spans="1:5" x14ac:dyDescent="0.3">
      <c r="A152" s="1509" t="s">
        <v>255</v>
      </c>
      <c r="B152" s="1509"/>
      <c r="C152" s="1509"/>
    </row>
    <row r="153" spans="1:5" x14ac:dyDescent="0.25">
      <c r="A153" s="1504" t="s">
        <v>256</v>
      </c>
      <c r="B153" s="1504"/>
      <c r="C153" s="9"/>
    </row>
    <row r="154" spans="1:5" ht="15" x14ac:dyDescent="0.25">
      <c r="A154" s="94">
        <v>1</v>
      </c>
      <c r="B154" s="95" t="s">
        <v>257</v>
      </c>
      <c r="C154" s="96">
        <f>+C63-C128</f>
        <v>-5856110</v>
      </c>
      <c r="D154" s="96">
        <f>+D63-D128</f>
        <v>-6471110</v>
      </c>
      <c r="E154" s="535">
        <f>+E63-E128</f>
        <v>-615000</v>
      </c>
    </row>
    <row r="155" spans="1:5" ht="30" x14ac:dyDescent="0.25">
      <c r="A155" s="94" t="s">
        <v>5</v>
      </c>
      <c r="B155" s="95" t="s">
        <v>258</v>
      </c>
      <c r="C155" s="96">
        <f>+C88-C149</f>
        <v>5856110</v>
      </c>
      <c r="D155" s="96">
        <f>+D88-D149</f>
        <v>6471110</v>
      </c>
      <c r="E155" s="535">
        <f>+E88-E149</f>
        <v>615000</v>
      </c>
    </row>
  </sheetData>
  <sheetProtection selectLockedCells="1" selectUnlockedCells="1"/>
  <mergeCells count="6">
    <mergeCell ref="A153:B153"/>
    <mergeCell ref="A3:C3"/>
    <mergeCell ref="A4:B4"/>
    <mergeCell ref="A91:C91"/>
    <mergeCell ref="A92:B92"/>
    <mergeCell ref="A152:C152"/>
  </mergeCells>
  <pageMargins left="0" right="0" top="0" bottom="0" header="0.51181102362204722" footer="0.51181102362204722"/>
  <pageSetup paperSize="9" scale="55" firstPageNumber="0" fitToHeight="0" orientation="portrait" r:id="rId1"/>
  <headerFooter alignWithMargins="0">
    <oddFooter>&amp;P. oldal</oddFooter>
  </headerFooter>
  <rowBreaks count="1" manualBreakCount="1">
    <brk id="9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2"/>
  <sheetViews>
    <sheetView zoomScale="70" zoomScaleNormal="70" zoomScaleSheetLayoutView="70" workbookViewId="0">
      <pane ySplit="1" topLeftCell="A64" activePane="bottomLeft" state="frozen"/>
      <selection pane="bottomLeft" activeCell="B1" sqref="B1"/>
    </sheetView>
  </sheetViews>
  <sheetFormatPr defaultRowHeight="18" x14ac:dyDescent="0.35"/>
  <cols>
    <col min="1" max="1" width="4.5703125" style="340" customWidth="1"/>
    <col min="2" max="2" width="4.42578125" style="341" customWidth="1"/>
    <col min="3" max="3" width="57.42578125" style="331" customWidth="1"/>
    <col min="4" max="4" width="19" style="394" customWidth="1"/>
    <col min="5" max="5" width="7.85546875" style="395" customWidth="1"/>
    <col min="6" max="13" width="17.42578125" style="278" customWidth="1"/>
    <col min="14" max="14" width="20.42578125" style="278" customWidth="1"/>
    <col min="15" max="19" width="17.42578125" style="278" customWidth="1"/>
    <col min="20" max="20" width="9" style="338" customWidth="1"/>
    <col min="21" max="21" width="9" style="335" customWidth="1"/>
    <col min="22" max="55" width="9" style="278" customWidth="1"/>
    <col min="56" max="123" width="9" style="339" customWidth="1"/>
    <col min="124" max="16384" width="9.140625" style="339"/>
  </cols>
  <sheetData>
    <row r="1" spans="1:55" s="336" customFormat="1" ht="16.5" x14ac:dyDescent="0.3">
      <c r="A1" s="329"/>
      <c r="B1" s="330" t="s">
        <v>791</v>
      </c>
      <c r="C1" s="330"/>
      <c r="D1" s="332"/>
      <c r="E1" s="333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34"/>
      <c r="U1" s="335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</row>
    <row r="2" spans="1:55" s="336" customFormat="1" ht="16.5" x14ac:dyDescent="0.3">
      <c r="A2" s="329"/>
      <c r="B2" s="330" t="s">
        <v>686</v>
      </c>
      <c r="C2" s="1439"/>
      <c r="D2" s="332"/>
      <c r="E2" s="333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34"/>
      <c r="U2" s="335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</row>
    <row r="3" spans="1:55" ht="34.9" customHeight="1" x14ac:dyDescent="0.3">
      <c r="A3" s="337"/>
      <c r="B3" s="1521" t="s">
        <v>685</v>
      </c>
      <c r="C3" s="1521"/>
      <c r="D3" s="1521"/>
      <c r="E3" s="1521"/>
      <c r="F3" s="1521"/>
      <c r="G3" s="1521"/>
      <c r="H3" s="1521"/>
      <c r="I3" s="1521"/>
      <c r="J3" s="1521"/>
      <c r="K3" s="1521"/>
      <c r="L3" s="1521"/>
      <c r="M3" s="1521"/>
      <c r="N3" s="1521"/>
      <c r="O3" s="1521"/>
      <c r="P3" s="1521"/>
      <c r="Q3" s="1521"/>
      <c r="R3" s="1521"/>
      <c r="S3" s="317"/>
    </row>
    <row r="4" spans="1:55" x14ac:dyDescent="0.35">
      <c r="C4" s="342"/>
      <c r="D4" s="343"/>
      <c r="E4" s="344"/>
    </row>
    <row r="5" spans="1:55" s="353" customFormat="1" ht="17.25" thickBot="1" x14ac:dyDescent="0.35">
      <c r="A5" s="345" t="s">
        <v>259</v>
      </c>
      <c r="B5" s="346" t="s">
        <v>260</v>
      </c>
      <c r="C5" s="347" t="s">
        <v>261</v>
      </c>
      <c r="D5" s="348" t="s">
        <v>262</v>
      </c>
      <c r="E5" s="349"/>
      <c r="F5" s="350" t="s">
        <v>263</v>
      </c>
      <c r="G5" s="350" t="s">
        <v>264</v>
      </c>
      <c r="H5" s="350" t="s">
        <v>265</v>
      </c>
      <c r="I5" s="350" t="s">
        <v>266</v>
      </c>
      <c r="J5" s="350" t="s">
        <v>267</v>
      </c>
      <c r="K5" s="350" t="s">
        <v>268</v>
      </c>
      <c r="L5" s="350" t="s">
        <v>269</v>
      </c>
      <c r="M5" s="350" t="s">
        <v>270</v>
      </c>
      <c r="N5" s="350" t="s">
        <v>271</v>
      </c>
      <c r="O5" s="350" t="s">
        <v>272</v>
      </c>
      <c r="P5" s="350" t="s">
        <v>273</v>
      </c>
      <c r="Q5" s="350" t="s">
        <v>274</v>
      </c>
      <c r="R5" s="350" t="s">
        <v>275</v>
      </c>
      <c r="S5" s="350" t="s">
        <v>276</v>
      </c>
      <c r="T5" s="351"/>
      <c r="U5" s="335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</row>
    <row r="6" spans="1:55" s="356" customFormat="1" ht="19.899999999999999" customHeight="1" thickBot="1" x14ac:dyDescent="0.4">
      <c r="A6" s="1533" t="s">
        <v>0</v>
      </c>
      <c r="B6" s="1534" t="s">
        <v>1</v>
      </c>
      <c r="C6" s="1535" t="s">
        <v>2</v>
      </c>
      <c r="D6" s="1536"/>
      <c r="E6" s="1537" t="s">
        <v>278</v>
      </c>
      <c r="F6" s="1530" t="s">
        <v>361</v>
      </c>
      <c r="G6" s="1530"/>
      <c r="H6" s="1530"/>
      <c r="I6" s="1530"/>
      <c r="J6" s="1530"/>
      <c r="K6" s="1522" t="s">
        <v>411</v>
      </c>
      <c r="L6" s="1522"/>
      <c r="M6" s="1522"/>
      <c r="N6" s="1523" t="s">
        <v>362</v>
      </c>
      <c r="O6" s="1525" t="s">
        <v>363</v>
      </c>
      <c r="P6" s="1525"/>
      <c r="Q6" s="1525"/>
      <c r="R6" s="1525"/>
      <c r="S6" s="1526" t="s">
        <v>364</v>
      </c>
      <c r="T6" s="354"/>
      <c r="U6" s="33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</row>
    <row r="7" spans="1:55" s="356" customFormat="1" ht="84.6" customHeight="1" thickBot="1" x14ac:dyDescent="0.35">
      <c r="A7" s="1533"/>
      <c r="B7" s="1534"/>
      <c r="C7" s="1535"/>
      <c r="D7" s="1536"/>
      <c r="E7" s="1537"/>
      <c r="F7" s="357" t="s">
        <v>365</v>
      </c>
      <c r="G7" s="358" t="s">
        <v>366</v>
      </c>
      <c r="H7" s="359" t="s">
        <v>367</v>
      </c>
      <c r="I7" s="358" t="s">
        <v>368</v>
      </c>
      <c r="J7" s="358" t="s">
        <v>369</v>
      </c>
      <c r="K7" s="358" t="s">
        <v>370</v>
      </c>
      <c r="L7" s="358" t="s">
        <v>371</v>
      </c>
      <c r="M7" s="360" t="s">
        <v>372</v>
      </c>
      <c r="N7" s="1524"/>
      <c r="O7" s="361" t="s">
        <v>777</v>
      </c>
      <c r="P7" s="358" t="s">
        <v>374</v>
      </c>
      <c r="Q7" s="358" t="s">
        <v>375</v>
      </c>
      <c r="R7" s="360" t="s">
        <v>376</v>
      </c>
      <c r="S7" s="1527"/>
      <c r="T7" s="354"/>
      <c r="U7" s="33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</row>
    <row r="8" spans="1:55" s="368" customFormat="1" ht="24" customHeight="1" x14ac:dyDescent="0.35">
      <c r="A8" s="396">
        <v>1</v>
      </c>
      <c r="B8" s="362" t="s">
        <v>269</v>
      </c>
      <c r="C8" s="1528" t="s">
        <v>20</v>
      </c>
      <c r="D8" s="260" t="s">
        <v>709</v>
      </c>
      <c r="E8" s="1516" t="s">
        <v>269</v>
      </c>
      <c r="F8" s="363">
        <v>242732</v>
      </c>
      <c r="G8" s="364"/>
      <c r="H8" s="365"/>
      <c r="I8" s="364"/>
      <c r="J8" s="364"/>
      <c r="K8" s="364"/>
      <c r="L8" s="364"/>
      <c r="M8" s="406"/>
      <c r="N8" s="941">
        <f t="shared" ref="N8:N39" si="0">SUM(F8:M8)</f>
        <v>242732</v>
      </c>
      <c r="O8" s="816"/>
      <c r="P8" s="364"/>
      <c r="Q8" s="364"/>
      <c r="R8" s="406"/>
      <c r="S8" s="934">
        <f t="shared" ref="S8:S112" si="1">SUM(N8:R8)</f>
        <v>242732</v>
      </c>
      <c r="T8" s="366"/>
      <c r="U8" s="367"/>
    </row>
    <row r="9" spans="1:55" s="356" customFormat="1" ht="18" customHeight="1" x14ac:dyDescent="0.35">
      <c r="A9" s="397"/>
      <c r="B9" s="369"/>
      <c r="C9" s="1528"/>
      <c r="D9" s="263" t="s">
        <v>299</v>
      </c>
      <c r="E9" s="1516"/>
      <c r="F9" s="370">
        <f>SUM(F8+F10)</f>
        <v>242732</v>
      </c>
      <c r="G9" s="370">
        <f t="shared" ref="G9:M9" si="2">SUM(G8+G10)</f>
        <v>0</v>
      </c>
      <c r="H9" s="370">
        <f t="shared" si="2"/>
        <v>0</v>
      </c>
      <c r="I9" s="370">
        <f t="shared" si="2"/>
        <v>0</v>
      </c>
      <c r="J9" s="370">
        <f t="shared" si="2"/>
        <v>0</v>
      </c>
      <c r="K9" s="370">
        <f t="shared" si="2"/>
        <v>0</v>
      </c>
      <c r="L9" s="370">
        <f t="shared" si="2"/>
        <v>0</v>
      </c>
      <c r="M9" s="370">
        <f t="shared" si="2"/>
        <v>0</v>
      </c>
      <c r="N9" s="942">
        <f t="shared" si="0"/>
        <v>242732</v>
      </c>
      <c r="O9" s="817">
        <f>SUM(O8+O10)</f>
        <v>0</v>
      </c>
      <c r="P9" s="370">
        <f>SUM(P8+P10)</f>
        <v>0</v>
      </c>
      <c r="Q9" s="370">
        <f>SUM(Q8+Q10)</f>
        <v>0</v>
      </c>
      <c r="R9" s="814">
        <f>SUM(R8+R10)</f>
        <v>0</v>
      </c>
      <c r="S9" s="935">
        <f t="shared" si="1"/>
        <v>242732</v>
      </c>
      <c r="T9" s="354"/>
      <c r="U9" s="33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</row>
    <row r="10" spans="1:55" s="356" customFormat="1" ht="17.25" customHeight="1" x14ac:dyDescent="0.3">
      <c r="A10" s="397"/>
      <c r="B10" s="369"/>
      <c r="C10" s="1528"/>
      <c r="D10" s="263" t="s">
        <v>17</v>
      </c>
      <c r="E10" s="1516"/>
      <c r="F10" s="1284">
        <v>0</v>
      </c>
      <c r="G10" s="1285">
        <v>0</v>
      </c>
      <c r="H10" s="1286"/>
      <c r="I10" s="1285"/>
      <c r="J10" s="1285"/>
      <c r="K10" s="1285"/>
      <c r="L10" s="1285"/>
      <c r="M10" s="1287"/>
      <c r="N10" s="943">
        <f t="shared" si="0"/>
        <v>0</v>
      </c>
      <c r="O10" s="1288"/>
      <c r="P10" s="1285"/>
      <c r="Q10" s="1285"/>
      <c r="R10" s="1287"/>
      <c r="S10" s="936">
        <f t="shared" si="1"/>
        <v>0</v>
      </c>
      <c r="T10" s="354"/>
      <c r="U10" s="33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</row>
    <row r="11" spans="1:55" s="368" customFormat="1" ht="17.25" customHeight="1" x14ac:dyDescent="0.35">
      <c r="A11" s="398"/>
      <c r="B11" s="371"/>
      <c r="C11" s="1529" t="s">
        <v>22</v>
      </c>
      <c r="D11" s="260" t="s">
        <v>709</v>
      </c>
      <c r="E11" s="1516" t="s">
        <v>269</v>
      </c>
      <c r="F11" s="363">
        <v>387092</v>
      </c>
      <c r="G11" s="364"/>
      <c r="H11" s="365"/>
      <c r="I11" s="364"/>
      <c r="J11" s="364"/>
      <c r="K11" s="364"/>
      <c r="L11" s="364"/>
      <c r="M11" s="406"/>
      <c r="N11" s="941">
        <f>SUM(F11:M11)</f>
        <v>387092</v>
      </c>
      <c r="O11" s="816"/>
      <c r="P11" s="364"/>
      <c r="Q11" s="364"/>
      <c r="R11" s="406"/>
      <c r="S11" s="934">
        <f t="shared" si="1"/>
        <v>387092</v>
      </c>
      <c r="T11" s="366"/>
      <c r="U11" s="367"/>
    </row>
    <row r="12" spans="1:55" s="356" customFormat="1" ht="17.25" customHeight="1" x14ac:dyDescent="0.35">
      <c r="A12" s="399"/>
      <c r="B12" s="372"/>
      <c r="C12" s="1529"/>
      <c r="D12" s="263" t="s">
        <v>299</v>
      </c>
      <c r="E12" s="1516"/>
      <c r="F12" s="370">
        <f>SUM(F11+F13)</f>
        <v>387092</v>
      </c>
      <c r="G12" s="370">
        <f t="shared" ref="G12:M12" si="3">SUM(G11+G13)</f>
        <v>0</v>
      </c>
      <c r="H12" s="370">
        <f>SUM(H11+H13)</f>
        <v>0</v>
      </c>
      <c r="I12" s="370">
        <f t="shared" si="3"/>
        <v>0</v>
      </c>
      <c r="J12" s="370">
        <f>SUM(J11+J13)</f>
        <v>0</v>
      </c>
      <c r="K12" s="370">
        <f t="shared" si="3"/>
        <v>0</v>
      </c>
      <c r="L12" s="370">
        <f t="shared" si="3"/>
        <v>0</v>
      </c>
      <c r="M12" s="814">
        <f t="shared" si="3"/>
        <v>0</v>
      </c>
      <c r="N12" s="942">
        <f t="shared" si="0"/>
        <v>387092</v>
      </c>
      <c r="O12" s="817">
        <f>SUM(O11+O13)</f>
        <v>0</v>
      </c>
      <c r="P12" s="370">
        <f>SUM(P11+P13)</f>
        <v>0</v>
      </c>
      <c r="Q12" s="370">
        <f>SUM(Q11+Q13)</f>
        <v>0</v>
      </c>
      <c r="R12" s="814">
        <f>SUM(R11+R13)</f>
        <v>0</v>
      </c>
      <c r="S12" s="935">
        <f t="shared" si="1"/>
        <v>387092</v>
      </c>
      <c r="T12" s="354"/>
      <c r="U12" s="33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  <c r="AY12" s="355"/>
      <c r="AZ12" s="355"/>
      <c r="BA12" s="355"/>
      <c r="BB12" s="355"/>
      <c r="BC12" s="355"/>
    </row>
    <row r="13" spans="1:55" s="356" customFormat="1" ht="17.25" customHeight="1" x14ac:dyDescent="0.3">
      <c r="A13" s="399"/>
      <c r="B13" s="372"/>
      <c r="C13" s="1529"/>
      <c r="D13" s="263" t="s">
        <v>17</v>
      </c>
      <c r="E13" s="1516"/>
      <c r="F13" s="1284"/>
      <c r="G13" s="1285"/>
      <c r="H13" s="1286"/>
      <c r="I13" s="1285"/>
      <c r="J13" s="1285"/>
      <c r="K13" s="1285"/>
      <c r="L13" s="1285"/>
      <c r="M13" s="1287"/>
      <c r="N13" s="943">
        <f t="shared" si="0"/>
        <v>0</v>
      </c>
      <c r="O13" s="1288"/>
      <c r="P13" s="1285"/>
      <c r="Q13" s="1285"/>
      <c r="R13" s="1287"/>
      <c r="S13" s="936">
        <f t="shared" si="1"/>
        <v>0</v>
      </c>
      <c r="T13" s="354"/>
      <c r="U13" s="33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</row>
    <row r="14" spans="1:55" s="368" customFormat="1" ht="17.25" customHeight="1" x14ac:dyDescent="0.35">
      <c r="A14" s="398"/>
      <c r="B14" s="371"/>
      <c r="C14" s="1529" t="s">
        <v>24</v>
      </c>
      <c r="D14" s="260" t="s">
        <v>709</v>
      </c>
      <c r="E14" s="1516" t="s">
        <v>269</v>
      </c>
      <c r="F14" s="363">
        <v>523189</v>
      </c>
      <c r="G14" s="364"/>
      <c r="H14" s="365"/>
      <c r="I14" s="364"/>
      <c r="J14" s="364"/>
      <c r="K14" s="364"/>
      <c r="L14" s="364"/>
      <c r="M14" s="406"/>
      <c r="N14" s="941">
        <f t="shared" si="0"/>
        <v>523189</v>
      </c>
      <c r="O14" s="816"/>
      <c r="P14" s="364"/>
      <c r="Q14" s="364"/>
      <c r="R14" s="406"/>
      <c r="S14" s="934">
        <f t="shared" si="1"/>
        <v>523189</v>
      </c>
      <c r="T14" s="366"/>
      <c r="U14" s="367"/>
    </row>
    <row r="15" spans="1:55" s="356" customFormat="1" ht="17.25" customHeight="1" x14ac:dyDescent="0.35">
      <c r="A15" s="399"/>
      <c r="B15" s="372"/>
      <c r="C15" s="1529"/>
      <c r="D15" s="263" t="s">
        <v>299</v>
      </c>
      <c r="E15" s="1516"/>
      <c r="F15" s="370">
        <f>SUM(F14+F16)</f>
        <v>523189</v>
      </c>
      <c r="G15" s="370">
        <f t="shared" ref="G15:M15" si="4">SUM(G14+G16)</f>
        <v>0</v>
      </c>
      <c r="H15" s="370">
        <f t="shared" si="4"/>
        <v>0</v>
      </c>
      <c r="I15" s="370">
        <f t="shared" si="4"/>
        <v>0</v>
      </c>
      <c r="J15" s="370">
        <f t="shared" si="4"/>
        <v>0</v>
      </c>
      <c r="K15" s="370">
        <f t="shared" si="4"/>
        <v>0</v>
      </c>
      <c r="L15" s="370">
        <f t="shared" si="4"/>
        <v>0</v>
      </c>
      <c r="M15" s="814">
        <f t="shared" si="4"/>
        <v>0</v>
      </c>
      <c r="N15" s="942">
        <f t="shared" si="0"/>
        <v>523189</v>
      </c>
      <c r="O15" s="817">
        <f>SUM(O14+O16)</f>
        <v>0</v>
      </c>
      <c r="P15" s="370">
        <f>SUM(P14+P16)</f>
        <v>0</v>
      </c>
      <c r="Q15" s="370">
        <f>SUM(Q14+Q16)</f>
        <v>0</v>
      </c>
      <c r="R15" s="814">
        <f>SUM(R14+R16)</f>
        <v>0</v>
      </c>
      <c r="S15" s="935">
        <f t="shared" si="1"/>
        <v>523189</v>
      </c>
      <c r="T15" s="354"/>
      <c r="U15" s="33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</row>
    <row r="16" spans="1:55" s="456" customFormat="1" ht="17.25" customHeight="1" x14ac:dyDescent="0.35">
      <c r="A16" s="452"/>
      <c r="B16" s="453"/>
      <c r="C16" s="1529"/>
      <c r="D16" s="263" t="s">
        <v>17</v>
      </c>
      <c r="E16" s="1516"/>
      <c r="F16" s="1284"/>
      <c r="G16" s="1285"/>
      <c r="H16" s="1286"/>
      <c r="I16" s="1285"/>
      <c r="J16" s="1285"/>
      <c r="K16" s="1285"/>
      <c r="L16" s="1285"/>
      <c r="M16" s="1287"/>
      <c r="N16" s="943">
        <f t="shared" si="0"/>
        <v>0</v>
      </c>
      <c r="O16" s="1288"/>
      <c r="P16" s="1285"/>
      <c r="Q16" s="1285"/>
      <c r="R16" s="1287"/>
      <c r="S16" s="936">
        <f t="shared" si="1"/>
        <v>0</v>
      </c>
      <c r="T16" s="454"/>
      <c r="U16" s="449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55"/>
      <c r="AR16" s="455"/>
      <c r="AS16" s="455"/>
      <c r="AT16" s="455"/>
      <c r="AU16" s="455"/>
      <c r="AV16" s="455"/>
      <c r="AW16" s="455"/>
      <c r="AX16" s="455"/>
      <c r="AY16" s="455"/>
      <c r="AZ16" s="455"/>
      <c r="BA16" s="455"/>
      <c r="BB16" s="455"/>
      <c r="BC16" s="455"/>
    </row>
    <row r="17" spans="1:55" s="368" customFormat="1" ht="17.25" customHeight="1" x14ac:dyDescent="0.35">
      <c r="A17" s="398"/>
      <c r="B17" s="371"/>
      <c r="C17" s="1538" t="s">
        <v>26</v>
      </c>
      <c r="D17" s="260" t="s">
        <v>709</v>
      </c>
      <c r="E17" s="1516" t="s">
        <v>269</v>
      </c>
      <c r="F17" s="363">
        <v>24792</v>
      </c>
      <c r="G17" s="364"/>
      <c r="H17" s="365"/>
      <c r="I17" s="364"/>
      <c r="J17" s="364"/>
      <c r="K17" s="364"/>
      <c r="L17" s="364"/>
      <c r="M17" s="406"/>
      <c r="N17" s="941">
        <f t="shared" si="0"/>
        <v>24792</v>
      </c>
      <c r="O17" s="816"/>
      <c r="P17" s="364"/>
      <c r="Q17" s="364"/>
      <c r="R17" s="406"/>
      <c r="S17" s="934">
        <f t="shared" si="1"/>
        <v>24792</v>
      </c>
      <c r="T17" s="366"/>
      <c r="U17" s="367"/>
    </row>
    <row r="18" spans="1:55" s="356" customFormat="1" ht="17.25" customHeight="1" x14ac:dyDescent="0.35">
      <c r="A18" s="399"/>
      <c r="B18" s="372"/>
      <c r="C18" s="1538"/>
      <c r="D18" s="263" t="s">
        <v>299</v>
      </c>
      <c r="E18" s="1516"/>
      <c r="F18" s="370">
        <f>SUM(F17+F19)</f>
        <v>24792</v>
      </c>
      <c r="G18" s="370">
        <f t="shared" ref="G18:M18" si="5">SUM(G17+G19)</f>
        <v>0</v>
      </c>
      <c r="H18" s="370">
        <f t="shared" si="5"/>
        <v>0</v>
      </c>
      <c r="I18" s="370">
        <f t="shared" si="5"/>
        <v>0</v>
      </c>
      <c r="J18" s="370">
        <f t="shared" si="5"/>
        <v>0</v>
      </c>
      <c r="K18" s="370">
        <f t="shared" si="5"/>
        <v>0</v>
      </c>
      <c r="L18" s="370">
        <f t="shared" si="5"/>
        <v>0</v>
      </c>
      <c r="M18" s="814">
        <f t="shared" si="5"/>
        <v>0</v>
      </c>
      <c r="N18" s="942">
        <f t="shared" si="0"/>
        <v>24792</v>
      </c>
      <c r="O18" s="817">
        <f>SUM(O17+O19)</f>
        <v>0</v>
      </c>
      <c r="P18" s="370">
        <f>SUM(P17+P19)</f>
        <v>0</v>
      </c>
      <c r="Q18" s="370">
        <f>SUM(Q17+Q19)</f>
        <v>0</v>
      </c>
      <c r="R18" s="814">
        <f>SUM(R17+R19)</f>
        <v>0</v>
      </c>
      <c r="S18" s="935">
        <f t="shared" si="1"/>
        <v>24792</v>
      </c>
      <c r="T18" s="354"/>
      <c r="U18" s="33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/>
    </row>
    <row r="19" spans="1:55" s="456" customFormat="1" ht="17.25" customHeight="1" x14ac:dyDescent="0.35">
      <c r="A19" s="1235"/>
      <c r="B19" s="1236"/>
      <c r="C19" s="1538"/>
      <c r="D19" s="263" t="s">
        <v>17</v>
      </c>
      <c r="E19" s="1516"/>
      <c r="F19" s="1237"/>
      <c r="G19" s="1238"/>
      <c r="H19" s="1239"/>
      <c r="I19" s="1238"/>
      <c r="J19" s="1238"/>
      <c r="K19" s="1238">
        <v>0</v>
      </c>
      <c r="L19" s="1238"/>
      <c r="M19" s="1240"/>
      <c r="N19" s="1241">
        <f t="shared" si="0"/>
        <v>0</v>
      </c>
      <c r="O19" s="1242"/>
      <c r="P19" s="1238"/>
      <c r="Q19" s="1238"/>
      <c r="R19" s="1240"/>
      <c r="S19" s="1243">
        <f t="shared" si="1"/>
        <v>0</v>
      </c>
      <c r="T19" s="454"/>
      <c r="U19" s="449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5"/>
      <c r="AU19" s="455"/>
      <c r="AV19" s="455"/>
      <c r="AW19" s="455"/>
      <c r="AX19" s="455"/>
      <c r="AY19" s="455"/>
      <c r="AZ19" s="455"/>
      <c r="BA19" s="455"/>
      <c r="BB19" s="455"/>
      <c r="BC19" s="455"/>
    </row>
    <row r="20" spans="1:55" s="368" customFormat="1" ht="17.25" hidden="1" customHeight="1" x14ac:dyDescent="0.35">
      <c r="A20" s="398"/>
      <c r="B20" s="371"/>
      <c r="C20" s="1540" t="s">
        <v>28</v>
      </c>
      <c r="D20" s="260" t="s">
        <v>709</v>
      </c>
      <c r="E20" s="1516" t="s">
        <v>269</v>
      </c>
      <c r="F20" s="363"/>
      <c r="G20" s="364"/>
      <c r="H20" s="365"/>
      <c r="I20" s="364"/>
      <c r="J20" s="364"/>
      <c r="K20" s="364"/>
      <c r="L20" s="364"/>
      <c r="M20" s="406"/>
      <c r="N20" s="941">
        <f t="shared" si="0"/>
        <v>0</v>
      </c>
      <c r="O20" s="816"/>
      <c r="P20" s="364"/>
      <c r="Q20" s="364"/>
      <c r="R20" s="406"/>
      <c r="S20" s="934">
        <f t="shared" si="1"/>
        <v>0</v>
      </c>
      <c r="T20" s="366"/>
      <c r="U20" s="367"/>
    </row>
    <row r="21" spans="1:55" s="356" customFormat="1" ht="17.25" hidden="1" customHeight="1" x14ac:dyDescent="0.35">
      <c r="A21" s="399"/>
      <c r="B21" s="372"/>
      <c r="C21" s="1540"/>
      <c r="D21" s="263" t="s">
        <v>299</v>
      </c>
      <c r="E21" s="1516"/>
      <c r="F21" s="370">
        <f>SUM(F20+F22)</f>
        <v>0</v>
      </c>
      <c r="G21" s="370">
        <f t="shared" ref="G21:M21" si="6">SUM(G20+G22)</f>
        <v>0</v>
      </c>
      <c r="H21" s="370">
        <f t="shared" si="6"/>
        <v>0</v>
      </c>
      <c r="I21" s="370">
        <f t="shared" si="6"/>
        <v>0</v>
      </c>
      <c r="J21" s="370">
        <f t="shared" si="6"/>
        <v>0</v>
      </c>
      <c r="K21" s="370">
        <f t="shared" si="6"/>
        <v>0</v>
      </c>
      <c r="L21" s="370">
        <f t="shared" si="6"/>
        <v>0</v>
      </c>
      <c r="M21" s="814">
        <f t="shared" si="6"/>
        <v>0</v>
      </c>
      <c r="N21" s="942">
        <f t="shared" si="0"/>
        <v>0</v>
      </c>
      <c r="O21" s="817">
        <f>SUM(O20+O22)</f>
        <v>0</v>
      </c>
      <c r="P21" s="370">
        <f>SUM(P20+P22)</f>
        <v>0</v>
      </c>
      <c r="Q21" s="370">
        <f>SUM(Q20+Q22)</f>
        <v>0</v>
      </c>
      <c r="R21" s="814">
        <f>SUM(R20+R22)</f>
        <v>0</v>
      </c>
      <c r="S21" s="935">
        <f t="shared" si="1"/>
        <v>0</v>
      </c>
      <c r="T21" s="354"/>
      <c r="U21" s="33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</row>
    <row r="22" spans="1:55" s="1246" customFormat="1" ht="17.25" hidden="1" customHeight="1" x14ac:dyDescent="0.35">
      <c r="A22" s="1235"/>
      <c r="B22" s="1236"/>
      <c r="C22" s="1540"/>
      <c r="D22" s="263" t="s">
        <v>17</v>
      </c>
      <c r="E22" s="1516"/>
      <c r="F22" s="1237"/>
      <c r="G22" s="1238">
        <v>0</v>
      </c>
      <c r="H22" s="1239"/>
      <c r="I22" s="1238"/>
      <c r="J22" s="1238">
        <v>0</v>
      </c>
      <c r="K22" s="1238"/>
      <c r="L22" s="1238">
        <v>0</v>
      </c>
      <c r="M22" s="1240"/>
      <c r="N22" s="1241">
        <f t="shared" si="0"/>
        <v>0</v>
      </c>
      <c r="O22" s="1242"/>
      <c r="P22" s="1238"/>
      <c r="Q22" s="1238"/>
      <c r="R22" s="1240"/>
      <c r="S22" s="1243">
        <f t="shared" si="1"/>
        <v>0</v>
      </c>
      <c r="T22" s="1244"/>
      <c r="U22" s="1245"/>
    </row>
    <row r="23" spans="1:55" s="310" customFormat="1" ht="17.25" hidden="1" customHeight="1" x14ac:dyDescent="0.35">
      <c r="A23" s="400"/>
      <c r="B23" s="374"/>
      <c r="C23" s="1539" t="s">
        <v>559</v>
      </c>
      <c r="D23" s="260" t="s">
        <v>709</v>
      </c>
      <c r="E23" s="1516" t="s">
        <v>269</v>
      </c>
      <c r="F23" s="375"/>
      <c r="G23" s="375"/>
      <c r="H23" s="375"/>
      <c r="I23" s="375"/>
      <c r="J23" s="375"/>
      <c r="K23" s="375"/>
      <c r="L23" s="375"/>
      <c r="M23" s="407"/>
      <c r="N23" s="941">
        <f t="shared" si="0"/>
        <v>0</v>
      </c>
      <c r="O23" s="818"/>
      <c r="P23" s="375"/>
      <c r="Q23" s="375"/>
      <c r="R23" s="407"/>
      <c r="S23" s="934">
        <f t="shared" si="1"/>
        <v>0</v>
      </c>
      <c r="T23" s="376"/>
      <c r="U23" s="367"/>
    </row>
    <row r="24" spans="1:55" ht="17.25" hidden="1" customHeight="1" x14ac:dyDescent="0.35">
      <c r="A24" s="401"/>
      <c r="B24" s="377"/>
      <c r="C24" s="1539"/>
      <c r="D24" s="263" t="s">
        <v>299</v>
      </c>
      <c r="E24" s="1516"/>
      <c r="F24" s="370">
        <f>SUM(F23+F25)</f>
        <v>0</v>
      </c>
      <c r="G24" s="370">
        <f t="shared" ref="G24:M24" si="7">SUM(G23+G25)</f>
        <v>0</v>
      </c>
      <c r="H24" s="370">
        <f t="shared" si="7"/>
        <v>0</v>
      </c>
      <c r="I24" s="370">
        <f t="shared" si="7"/>
        <v>0</v>
      </c>
      <c r="J24" s="370">
        <f t="shared" si="7"/>
        <v>0</v>
      </c>
      <c r="K24" s="370">
        <f t="shared" si="7"/>
        <v>0</v>
      </c>
      <c r="L24" s="370">
        <f t="shared" si="7"/>
        <v>0</v>
      </c>
      <c r="M24" s="814">
        <f t="shared" si="7"/>
        <v>0</v>
      </c>
      <c r="N24" s="942">
        <f t="shared" si="0"/>
        <v>0</v>
      </c>
      <c r="O24" s="817">
        <f>SUM(O23+O25)</f>
        <v>0</v>
      </c>
      <c r="P24" s="370">
        <f>SUM(P23+P25)</f>
        <v>0</v>
      </c>
      <c r="Q24" s="370">
        <f>SUM(Q23+Q25)</f>
        <v>0</v>
      </c>
      <c r="R24" s="814">
        <f>SUM(R23+R25)</f>
        <v>0</v>
      </c>
      <c r="S24" s="935">
        <f t="shared" si="1"/>
        <v>0</v>
      </c>
    </row>
    <row r="25" spans="1:55" s="451" customFormat="1" ht="17.25" hidden="1" customHeight="1" x14ac:dyDescent="0.4">
      <c r="A25" s="446"/>
      <c r="B25" s="1340"/>
      <c r="C25" s="1539"/>
      <c r="D25" s="263" t="s">
        <v>17</v>
      </c>
      <c r="E25" s="1516"/>
      <c r="F25" s="806"/>
      <c r="G25" s="806">
        <v>0</v>
      </c>
      <c r="H25" s="806"/>
      <c r="I25" s="806"/>
      <c r="J25" s="806"/>
      <c r="K25" s="806"/>
      <c r="L25" s="806"/>
      <c r="M25" s="807"/>
      <c r="N25" s="943">
        <f t="shared" si="0"/>
        <v>0</v>
      </c>
      <c r="O25" s="820"/>
      <c r="P25" s="806"/>
      <c r="Q25" s="806"/>
      <c r="R25" s="807"/>
      <c r="S25" s="936">
        <f t="shared" si="1"/>
        <v>0</v>
      </c>
      <c r="T25" s="448"/>
      <c r="U25" s="449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0"/>
      <c r="AZ25" s="450"/>
      <c r="BA25" s="450"/>
      <c r="BB25" s="450"/>
      <c r="BC25" s="450"/>
    </row>
    <row r="26" spans="1:55" s="310" customFormat="1" ht="17.25" hidden="1" customHeight="1" x14ac:dyDescent="0.35">
      <c r="A26" s="400"/>
      <c r="B26" s="379"/>
      <c r="C26" s="1541" t="s">
        <v>578</v>
      </c>
      <c r="D26" s="260" t="s">
        <v>709</v>
      </c>
      <c r="E26" s="1516" t="s">
        <v>269</v>
      </c>
      <c r="F26" s="375"/>
      <c r="G26" s="375"/>
      <c r="H26" s="375"/>
      <c r="I26" s="375"/>
      <c r="J26" s="375"/>
      <c r="K26" s="375"/>
      <c r="L26" s="375"/>
      <c r="M26" s="407"/>
      <c r="N26" s="941">
        <f t="shared" si="0"/>
        <v>0</v>
      </c>
      <c r="O26" s="818"/>
      <c r="P26" s="375"/>
      <c r="Q26" s="375"/>
      <c r="R26" s="407"/>
      <c r="S26" s="934">
        <f t="shared" si="1"/>
        <v>0</v>
      </c>
      <c r="T26" s="376"/>
      <c r="U26" s="367"/>
    </row>
    <row r="27" spans="1:55" ht="17.25" hidden="1" customHeight="1" x14ac:dyDescent="0.35">
      <c r="A27" s="401"/>
      <c r="B27" s="380"/>
      <c r="C27" s="1542"/>
      <c r="D27" s="263" t="s">
        <v>299</v>
      </c>
      <c r="E27" s="1516"/>
      <c r="F27" s="370">
        <f>SUM(F26+F28)</f>
        <v>0</v>
      </c>
      <c r="G27" s="370">
        <f t="shared" ref="G27:M27" si="8">SUM(G26+G28)</f>
        <v>0</v>
      </c>
      <c r="H27" s="370">
        <f t="shared" si="8"/>
        <v>0</v>
      </c>
      <c r="I27" s="370">
        <f t="shared" si="8"/>
        <v>0</v>
      </c>
      <c r="J27" s="370">
        <f t="shared" si="8"/>
        <v>0</v>
      </c>
      <c r="K27" s="370">
        <f t="shared" si="8"/>
        <v>0</v>
      </c>
      <c r="L27" s="370">
        <f t="shared" si="8"/>
        <v>0</v>
      </c>
      <c r="M27" s="814">
        <f t="shared" si="8"/>
        <v>0</v>
      </c>
      <c r="N27" s="942">
        <f t="shared" si="0"/>
        <v>0</v>
      </c>
      <c r="O27" s="817">
        <f>SUM(O26+O28)</f>
        <v>0</v>
      </c>
      <c r="P27" s="370">
        <f>SUM(P26+P28)</f>
        <v>0</v>
      </c>
      <c r="Q27" s="370">
        <f>SUM(Q26+Q28)</f>
        <v>0</v>
      </c>
      <c r="R27" s="814">
        <f>SUM(R26+R28)</f>
        <v>0</v>
      </c>
      <c r="S27" s="935">
        <f t="shared" si="1"/>
        <v>0</v>
      </c>
    </row>
    <row r="28" spans="1:55" ht="17.25" hidden="1" customHeight="1" x14ac:dyDescent="0.35">
      <c r="A28" s="401"/>
      <c r="B28" s="380"/>
      <c r="C28" s="1542"/>
      <c r="D28" s="263" t="s">
        <v>17</v>
      </c>
      <c r="E28" s="1516"/>
      <c r="F28" s="378"/>
      <c r="G28" s="378">
        <v>0</v>
      </c>
      <c r="H28" s="378"/>
      <c r="I28" s="378"/>
      <c r="J28" s="378"/>
      <c r="K28" s="378"/>
      <c r="L28" s="378"/>
      <c r="M28" s="408"/>
      <c r="N28" s="942">
        <f t="shared" si="0"/>
        <v>0</v>
      </c>
      <c r="O28" s="819"/>
      <c r="P28" s="378"/>
      <c r="Q28" s="378"/>
      <c r="R28" s="408"/>
      <c r="S28" s="935">
        <f t="shared" si="1"/>
        <v>0</v>
      </c>
    </row>
    <row r="29" spans="1:55" s="310" customFormat="1" ht="17.25" hidden="1" customHeight="1" x14ac:dyDescent="0.35">
      <c r="A29" s="400"/>
      <c r="B29" s="379"/>
      <c r="C29" s="1531" t="s">
        <v>631</v>
      </c>
      <c r="D29" s="260" t="s">
        <v>709</v>
      </c>
      <c r="E29" s="1516" t="s">
        <v>269</v>
      </c>
      <c r="F29" s="375"/>
      <c r="G29" s="375"/>
      <c r="H29" s="375"/>
      <c r="I29" s="375">
        <v>0</v>
      </c>
      <c r="J29" s="375"/>
      <c r="K29" s="375"/>
      <c r="L29" s="375"/>
      <c r="M29" s="407"/>
      <c r="N29" s="941">
        <f t="shared" si="0"/>
        <v>0</v>
      </c>
      <c r="O29" s="818"/>
      <c r="P29" s="375"/>
      <c r="Q29" s="375"/>
      <c r="R29" s="407"/>
      <c r="S29" s="934">
        <f t="shared" si="1"/>
        <v>0</v>
      </c>
      <c r="T29" s="376"/>
      <c r="U29" s="367"/>
    </row>
    <row r="30" spans="1:55" ht="17.25" hidden="1" customHeight="1" x14ac:dyDescent="0.35">
      <c r="A30" s="401"/>
      <c r="B30" s="380"/>
      <c r="C30" s="1531"/>
      <c r="D30" s="263" t="s">
        <v>299</v>
      </c>
      <c r="E30" s="1516"/>
      <c r="F30" s="370">
        <f>SUM(F29+F31)</f>
        <v>0</v>
      </c>
      <c r="G30" s="370">
        <f t="shared" ref="G30:M30" si="9">SUM(G29+G31)</f>
        <v>0</v>
      </c>
      <c r="H30" s="370">
        <f t="shared" si="9"/>
        <v>0</v>
      </c>
      <c r="I30" s="370">
        <f t="shared" si="9"/>
        <v>0</v>
      </c>
      <c r="J30" s="370">
        <f t="shared" si="9"/>
        <v>0</v>
      </c>
      <c r="K30" s="370">
        <f t="shared" si="9"/>
        <v>0</v>
      </c>
      <c r="L30" s="370">
        <f t="shared" si="9"/>
        <v>0</v>
      </c>
      <c r="M30" s="370">
        <f t="shared" si="9"/>
        <v>0</v>
      </c>
      <c r="N30" s="942">
        <f t="shared" si="0"/>
        <v>0</v>
      </c>
      <c r="O30" s="817">
        <f>SUM(O29+O31)</f>
        <v>0</v>
      </c>
      <c r="P30" s="370">
        <f>SUM(P29+P31)</f>
        <v>0</v>
      </c>
      <c r="Q30" s="370">
        <f>SUM(Q29+Q31)</f>
        <v>0</v>
      </c>
      <c r="R30" s="814">
        <f>SUM(R29+R31)</f>
        <v>0</v>
      </c>
      <c r="S30" s="935">
        <f t="shared" si="1"/>
        <v>0</v>
      </c>
    </row>
    <row r="31" spans="1:55" ht="17.25" hidden="1" customHeight="1" x14ac:dyDescent="0.3">
      <c r="A31" s="1235"/>
      <c r="B31" s="1236"/>
      <c r="C31" s="1531"/>
      <c r="D31" s="263" t="s">
        <v>17</v>
      </c>
      <c r="E31" s="1516"/>
      <c r="F31" s="1237"/>
      <c r="G31" s="1238">
        <v>0</v>
      </c>
      <c r="H31" s="1239">
        <v>0</v>
      </c>
      <c r="I31" s="1238">
        <v>0</v>
      </c>
      <c r="J31" s="1238">
        <v>0</v>
      </c>
      <c r="K31" s="1238"/>
      <c r="L31" s="1238"/>
      <c r="M31" s="1240"/>
      <c r="N31" s="1241">
        <f t="shared" si="0"/>
        <v>0</v>
      </c>
      <c r="O31" s="1242"/>
      <c r="P31" s="1238"/>
      <c r="Q31" s="1238"/>
      <c r="R31" s="1240"/>
      <c r="S31" s="1243">
        <f t="shared" si="1"/>
        <v>0</v>
      </c>
    </row>
    <row r="32" spans="1:55" s="310" customFormat="1" ht="17.25" customHeight="1" x14ac:dyDescent="0.35">
      <c r="A32" s="400"/>
      <c r="B32" s="379"/>
      <c r="C32" s="1510" t="s">
        <v>412</v>
      </c>
      <c r="D32" s="260" t="s">
        <v>709</v>
      </c>
      <c r="E32" s="1516" t="s">
        <v>269</v>
      </c>
      <c r="F32" s="375"/>
      <c r="G32" s="375"/>
      <c r="H32" s="375">
        <v>265746</v>
      </c>
      <c r="I32" s="375"/>
      <c r="J32" s="375"/>
      <c r="K32" s="375"/>
      <c r="L32" s="375"/>
      <c r="M32" s="407"/>
      <c r="N32" s="941">
        <f t="shared" si="0"/>
        <v>265746</v>
      </c>
      <c r="O32" s="818"/>
      <c r="P32" s="375"/>
      <c r="Q32" s="375"/>
      <c r="R32" s="407"/>
      <c r="S32" s="934">
        <f t="shared" si="1"/>
        <v>265746</v>
      </c>
      <c r="T32" s="376"/>
      <c r="U32" s="367"/>
    </row>
    <row r="33" spans="1:21" ht="17.25" customHeight="1" x14ac:dyDescent="0.35">
      <c r="A33" s="401"/>
      <c r="B33" s="380"/>
      <c r="C33" s="1510"/>
      <c r="D33" s="263" t="s">
        <v>299</v>
      </c>
      <c r="E33" s="1516"/>
      <c r="F33" s="370">
        <f>SUM(F32+F34)</f>
        <v>0</v>
      </c>
      <c r="G33" s="370">
        <f t="shared" ref="G33:M33" si="10">SUM(G32+G34)</f>
        <v>0</v>
      </c>
      <c r="H33" s="370">
        <f t="shared" si="10"/>
        <v>265746</v>
      </c>
      <c r="I33" s="370">
        <f t="shared" si="10"/>
        <v>0</v>
      </c>
      <c r="J33" s="370">
        <f t="shared" si="10"/>
        <v>0</v>
      </c>
      <c r="K33" s="370">
        <f t="shared" si="10"/>
        <v>0</v>
      </c>
      <c r="L33" s="370">
        <f t="shared" si="10"/>
        <v>0</v>
      </c>
      <c r="M33" s="814">
        <f t="shared" si="10"/>
        <v>0</v>
      </c>
      <c r="N33" s="942">
        <f t="shared" si="0"/>
        <v>265746</v>
      </c>
      <c r="O33" s="817">
        <f>SUM(O32+O34)</f>
        <v>0</v>
      </c>
      <c r="P33" s="370">
        <f>SUM(P32+P34)</f>
        <v>0</v>
      </c>
      <c r="Q33" s="370">
        <f>SUM(Q32+Q34)</f>
        <v>0</v>
      </c>
      <c r="R33" s="814">
        <f>SUM(R32+R34)</f>
        <v>0</v>
      </c>
      <c r="S33" s="935">
        <f t="shared" si="1"/>
        <v>265746</v>
      </c>
    </row>
    <row r="34" spans="1:21" ht="17.25" customHeight="1" x14ac:dyDescent="0.4">
      <c r="A34" s="401"/>
      <c r="B34" s="380"/>
      <c r="C34" s="1510"/>
      <c r="D34" s="263" t="s">
        <v>17</v>
      </c>
      <c r="E34" s="1516"/>
      <c r="F34" s="378"/>
      <c r="G34" s="378"/>
      <c r="H34" s="806"/>
      <c r="I34" s="378"/>
      <c r="J34" s="378"/>
      <c r="K34" s="378"/>
      <c r="L34" s="378"/>
      <c r="M34" s="408"/>
      <c r="N34" s="942">
        <f t="shared" si="0"/>
        <v>0</v>
      </c>
      <c r="O34" s="819"/>
      <c r="P34" s="378"/>
      <c r="Q34" s="378"/>
      <c r="R34" s="408"/>
      <c r="S34" s="935">
        <f t="shared" si="1"/>
        <v>0</v>
      </c>
    </row>
    <row r="35" spans="1:21" s="310" customFormat="1" ht="17.25" customHeight="1" x14ac:dyDescent="0.35">
      <c r="A35" s="400"/>
      <c r="B35" s="379"/>
      <c r="C35" s="1510" t="s">
        <v>413</v>
      </c>
      <c r="D35" s="260" t="s">
        <v>709</v>
      </c>
      <c r="E35" s="1516" t="s">
        <v>269</v>
      </c>
      <c r="F35" s="375"/>
      <c r="G35" s="375"/>
      <c r="H35" s="375">
        <v>50583</v>
      </c>
      <c r="I35" s="375"/>
      <c r="J35" s="375"/>
      <c r="K35" s="375"/>
      <c r="L35" s="375"/>
      <c r="M35" s="407"/>
      <c r="N35" s="941">
        <f t="shared" si="0"/>
        <v>50583</v>
      </c>
      <c r="O35" s="818"/>
      <c r="P35" s="375"/>
      <c r="Q35" s="375"/>
      <c r="R35" s="407"/>
      <c r="S35" s="934">
        <f t="shared" si="1"/>
        <v>50583</v>
      </c>
      <c r="T35" s="376"/>
      <c r="U35" s="367"/>
    </row>
    <row r="36" spans="1:21" ht="17.25" customHeight="1" x14ac:dyDescent="0.35">
      <c r="A36" s="401"/>
      <c r="B36" s="380"/>
      <c r="C36" s="1510"/>
      <c r="D36" s="263" t="s">
        <v>299</v>
      </c>
      <c r="E36" s="1516"/>
      <c r="F36" s="370">
        <f>SUM(F35+F37)</f>
        <v>0</v>
      </c>
      <c r="G36" s="370">
        <f t="shared" ref="G36:M36" si="11">SUM(G35+G37)</f>
        <v>0</v>
      </c>
      <c r="H36" s="370">
        <f t="shared" si="11"/>
        <v>50583</v>
      </c>
      <c r="I36" s="370">
        <f t="shared" si="11"/>
        <v>0</v>
      </c>
      <c r="J36" s="370">
        <f t="shared" si="11"/>
        <v>0</v>
      </c>
      <c r="K36" s="370">
        <f t="shared" si="11"/>
        <v>0</v>
      </c>
      <c r="L36" s="370">
        <f t="shared" si="11"/>
        <v>0</v>
      </c>
      <c r="M36" s="814">
        <f t="shared" si="11"/>
        <v>0</v>
      </c>
      <c r="N36" s="942">
        <f t="shared" si="0"/>
        <v>50583</v>
      </c>
      <c r="O36" s="817">
        <f>SUM(O35+O37)</f>
        <v>0</v>
      </c>
      <c r="P36" s="370">
        <f>SUM(P35+P37)</f>
        <v>0</v>
      </c>
      <c r="Q36" s="370">
        <f>SUM(Q35+Q37)</f>
        <v>0</v>
      </c>
      <c r="R36" s="814">
        <f>SUM(R35+R37)</f>
        <v>0</v>
      </c>
      <c r="S36" s="935">
        <f t="shared" si="1"/>
        <v>50583</v>
      </c>
    </row>
    <row r="37" spans="1:21" ht="17.25" customHeight="1" x14ac:dyDescent="0.4">
      <c r="A37" s="401"/>
      <c r="B37" s="380"/>
      <c r="C37" s="1510"/>
      <c r="D37" s="263" t="s">
        <v>17</v>
      </c>
      <c r="E37" s="1516"/>
      <c r="F37" s="378"/>
      <c r="G37" s="378"/>
      <c r="H37" s="806"/>
      <c r="I37" s="378"/>
      <c r="J37" s="378"/>
      <c r="K37" s="378"/>
      <c r="L37" s="378"/>
      <c r="M37" s="408"/>
      <c r="N37" s="942">
        <f t="shared" si="0"/>
        <v>0</v>
      </c>
      <c r="O37" s="819"/>
      <c r="P37" s="378"/>
      <c r="Q37" s="378"/>
      <c r="R37" s="408"/>
      <c r="S37" s="935">
        <f t="shared" si="1"/>
        <v>0</v>
      </c>
    </row>
    <row r="38" spans="1:21" s="310" customFormat="1" ht="17.25" customHeight="1" x14ac:dyDescent="0.35">
      <c r="A38" s="400"/>
      <c r="B38" s="379"/>
      <c r="C38" s="1510" t="s">
        <v>414</v>
      </c>
      <c r="D38" s="260" t="s">
        <v>709</v>
      </c>
      <c r="E38" s="1516" t="s">
        <v>269</v>
      </c>
      <c r="F38" s="375"/>
      <c r="G38" s="375"/>
      <c r="H38" s="375">
        <v>627986</v>
      </c>
      <c r="I38" s="375"/>
      <c r="J38" s="375"/>
      <c r="K38" s="375"/>
      <c r="L38" s="375"/>
      <c r="M38" s="407"/>
      <c r="N38" s="941">
        <f t="shared" si="0"/>
        <v>627986</v>
      </c>
      <c r="O38" s="818"/>
      <c r="P38" s="375"/>
      <c r="Q38" s="375"/>
      <c r="R38" s="407"/>
      <c r="S38" s="934">
        <f t="shared" si="1"/>
        <v>627986</v>
      </c>
      <c r="T38" s="376"/>
      <c r="U38" s="367"/>
    </row>
    <row r="39" spans="1:21" ht="17.25" customHeight="1" x14ac:dyDescent="0.35">
      <c r="A39" s="401"/>
      <c r="B39" s="380"/>
      <c r="C39" s="1510"/>
      <c r="D39" s="263" t="s">
        <v>299</v>
      </c>
      <c r="E39" s="1516"/>
      <c r="F39" s="370">
        <f>SUM(F38+F40)</f>
        <v>0</v>
      </c>
      <c r="G39" s="370">
        <f t="shared" ref="G39:M39" si="12">SUM(G38+G40)</f>
        <v>0</v>
      </c>
      <c r="H39" s="370">
        <f t="shared" si="12"/>
        <v>627986</v>
      </c>
      <c r="I39" s="370">
        <f t="shared" si="12"/>
        <v>0</v>
      </c>
      <c r="J39" s="370">
        <f t="shared" si="12"/>
        <v>0</v>
      </c>
      <c r="K39" s="370">
        <f t="shared" si="12"/>
        <v>0</v>
      </c>
      <c r="L39" s="370">
        <f t="shared" si="12"/>
        <v>0</v>
      </c>
      <c r="M39" s="814">
        <f t="shared" si="12"/>
        <v>0</v>
      </c>
      <c r="N39" s="942">
        <f t="shared" si="0"/>
        <v>627986</v>
      </c>
      <c r="O39" s="817">
        <f>SUM(O38+O40)</f>
        <v>0</v>
      </c>
      <c r="P39" s="370">
        <f>SUM(P38+P40)</f>
        <v>0</v>
      </c>
      <c r="Q39" s="370">
        <f>SUM(Q38+Q40)</f>
        <v>0</v>
      </c>
      <c r="R39" s="814">
        <f>SUM(R38+R40)</f>
        <v>0</v>
      </c>
      <c r="S39" s="935">
        <f t="shared" si="1"/>
        <v>627986</v>
      </c>
    </row>
    <row r="40" spans="1:21" ht="17.25" customHeight="1" x14ac:dyDescent="0.4">
      <c r="A40" s="401"/>
      <c r="B40" s="380"/>
      <c r="C40" s="1510"/>
      <c r="D40" s="263" t="s">
        <v>17</v>
      </c>
      <c r="E40" s="1516"/>
      <c r="F40" s="378"/>
      <c r="G40" s="378"/>
      <c r="H40" s="806"/>
      <c r="I40" s="378"/>
      <c r="J40" s="378"/>
      <c r="K40" s="378"/>
      <c r="L40" s="378"/>
      <c r="M40" s="408"/>
      <c r="N40" s="942">
        <f t="shared" ref="N40:N74" si="13">SUM(F40:M40)</f>
        <v>0</v>
      </c>
      <c r="O40" s="819"/>
      <c r="P40" s="378"/>
      <c r="Q40" s="378"/>
      <c r="R40" s="408"/>
      <c r="S40" s="935">
        <f t="shared" si="1"/>
        <v>0</v>
      </c>
    </row>
    <row r="41" spans="1:21" s="310" customFormat="1" ht="17.25" customHeight="1" x14ac:dyDescent="0.35">
      <c r="A41" s="400"/>
      <c r="B41" s="379"/>
      <c r="C41" s="1510" t="s">
        <v>415</v>
      </c>
      <c r="D41" s="260" t="s">
        <v>709</v>
      </c>
      <c r="E41" s="1516" t="s">
        <v>269</v>
      </c>
      <c r="F41" s="375"/>
      <c r="G41" s="375"/>
      <c r="H41" s="375">
        <v>48407</v>
      </c>
      <c r="I41" s="375"/>
      <c r="J41" s="375"/>
      <c r="K41" s="375"/>
      <c r="L41" s="375"/>
      <c r="M41" s="407"/>
      <c r="N41" s="941">
        <f t="shared" si="13"/>
        <v>48407</v>
      </c>
      <c r="O41" s="818"/>
      <c r="P41" s="375"/>
      <c r="Q41" s="375"/>
      <c r="R41" s="407"/>
      <c r="S41" s="934">
        <f t="shared" si="1"/>
        <v>48407</v>
      </c>
      <c r="T41" s="376"/>
      <c r="U41" s="367"/>
    </row>
    <row r="42" spans="1:21" ht="17.25" customHeight="1" x14ac:dyDescent="0.35">
      <c r="A42" s="401"/>
      <c r="B42" s="380"/>
      <c r="C42" s="1510"/>
      <c r="D42" s="263" t="s">
        <v>299</v>
      </c>
      <c r="E42" s="1516"/>
      <c r="F42" s="370">
        <f>SUM(F41+F43)</f>
        <v>0</v>
      </c>
      <c r="G42" s="370">
        <f t="shared" ref="G42:M42" si="14">SUM(G41+G43)</f>
        <v>0</v>
      </c>
      <c r="H42" s="370">
        <f t="shared" si="14"/>
        <v>48407</v>
      </c>
      <c r="I42" s="370">
        <f t="shared" si="14"/>
        <v>0</v>
      </c>
      <c r="J42" s="370">
        <f t="shared" si="14"/>
        <v>0</v>
      </c>
      <c r="K42" s="370">
        <f t="shared" si="14"/>
        <v>0</v>
      </c>
      <c r="L42" s="370">
        <f t="shared" si="14"/>
        <v>0</v>
      </c>
      <c r="M42" s="814">
        <f t="shared" si="14"/>
        <v>0</v>
      </c>
      <c r="N42" s="942">
        <f t="shared" si="13"/>
        <v>48407</v>
      </c>
      <c r="O42" s="817">
        <f>SUM(O41+O43)</f>
        <v>0</v>
      </c>
      <c r="P42" s="370">
        <f>SUM(P41+P43)</f>
        <v>0</v>
      </c>
      <c r="Q42" s="370">
        <f>SUM(Q41+Q43)</f>
        <v>0</v>
      </c>
      <c r="R42" s="814">
        <f>SUM(R41+R43)</f>
        <v>0</v>
      </c>
      <c r="S42" s="935">
        <f t="shared" si="1"/>
        <v>48407</v>
      </c>
    </row>
    <row r="43" spans="1:21" ht="17.25" customHeight="1" x14ac:dyDescent="0.4">
      <c r="A43" s="401"/>
      <c r="B43" s="380"/>
      <c r="C43" s="1510"/>
      <c r="D43" s="263" t="s">
        <v>17</v>
      </c>
      <c r="E43" s="1516"/>
      <c r="F43" s="378"/>
      <c r="G43" s="378"/>
      <c r="H43" s="806"/>
      <c r="I43" s="378"/>
      <c r="J43" s="378"/>
      <c r="K43" s="378"/>
      <c r="L43" s="378"/>
      <c r="M43" s="408"/>
      <c r="N43" s="942">
        <f t="shared" si="13"/>
        <v>0</v>
      </c>
      <c r="O43" s="819"/>
      <c r="P43" s="378"/>
      <c r="Q43" s="378"/>
      <c r="R43" s="408"/>
      <c r="S43" s="935">
        <f t="shared" si="1"/>
        <v>0</v>
      </c>
    </row>
    <row r="44" spans="1:21" s="310" customFormat="1" ht="17.25" customHeight="1" x14ac:dyDescent="0.35">
      <c r="A44" s="400"/>
      <c r="B44" s="379"/>
      <c r="C44" s="1510" t="s">
        <v>416</v>
      </c>
      <c r="D44" s="260" t="s">
        <v>709</v>
      </c>
      <c r="E44" s="1516" t="s">
        <v>269</v>
      </c>
      <c r="F44" s="375"/>
      <c r="G44" s="375"/>
      <c r="H44" s="375">
        <v>545</v>
      </c>
      <c r="I44" s="375"/>
      <c r="J44" s="375"/>
      <c r="K44" s="375"/>
      <c r="L44" s="375"/>
      <c r="M44" s="407"/>
      <c r="N44" s="941">
        <f t="shared" si="13"/>
        <v>545</v>
      </c>
      <c r="O44" s="818"/>
      <c r="P44" s="375"/>
      <c r="Q44" s="375"/>
      <c r="R44" s="407"/>
      <c r="S44" s="934">
        <f t="shared" si="1"/>
        <v>545</v>
      </c>
      <c r="T44" s="376"/>
      <c r="U44" s="367"/>
    </row>
    <row r="45" spans="1:21" ht="17.25" customHeight="1" x14ac:dyDescent="0.35">
      <c r="A45" s="401"/>
      <c r="B45" s="380"/>
      <c r="C45" s="1510"/>
      <c r="D45" s="263" t="s">
        <v>299</v>
      </c>
      <c r="E45" s="1516"/>
      <c r="F45" s="370">
        <f>SUM(F44+F46)</f>
        <v>0</v>
      </c>
      <c r="G45" s="370">
        <f t="shared" ref="G45:M45" si="15">SUM(G44+G46)</f>
        <v>0</v>
      </c>
      <c r="H45" s="370">
        <f t="shared" si="15"/>
        <v>545</v>
      </c>
      <c r="I45" s="370">
        <f t="shared" si="15"/>
        <v>0</v>
      </c>
      <c r="J45" s="370">
        <f t="shared" si="15"/>
        <v>0</v>
      </c>
      <c r="K45" s="370">
        <f t="shared" si="15"/>
        <v>0</v>
      </c>
      <c r="L45" s="370">
        <f t="shared" si="15"/>
        <v>0</v>
      </c>
      <c r="M45" s="814">
        <f t="shared" si="15"/>
        <v>0</v>
      </c>
      <c r="N45" s="942">
        <f t="shared" si="13"/>
        <v>545</v>
      </c>
      <c r="O45" s="817">
        <f>SUM(O44+O46)</f>
        <v>0</v>
      </c>
      <c r="P45" s="370">
        <f>SUM(P44+P46)</f>
        <v>0</v>
      </c>
      <c r="Q45" s="370">
        <f>SUM(Q44+Q46)</f>
        <v>0</v>
      </c>
      <c r="R45" s="814">
        <f>SUM(R44+R46)</f>
        <v>0</v>
      </c>
      <c r="S45" s="935">
        <f t="shared" si="1"/>
        <v>545</v>
      </c>
    </row>
    <row r="46" spans="1:21" ht="17.25" customHeight="1" x14ac:dyDescent="0.4">
      <c r="A46" s="401"/>
      <c r="B46" s="380"/>
      <c r="C46" s="1510"/>
      <c r="D46" s="263" t="s">
        <v>17</v>
      </c>
      <c r="E46" s="1516"/>
      <c r="F46" s="378"/>
      <c r="G46" s="378"/>
      <c r="H46" s="806"/>
      <c r="I46" s="378"/>
      <c r="J46" s="378"/>
      <c r="K46" s="378"/>
      <c r="L46" s="378"/>
      <c r="M46" s="408"/>
      <c r="N46" s="942">
        <f t="shared" si="13"/>
        <v>0</v>
      </c>
      <c r="O46" s="819"/>
      <c r="P46" s="378"/>
      <c r="Q46" s="378"/>
      <c r="R46" s="408"/>
      <c r="S46" s="935">
        <f t="shared" si="1"/>
        <v>0</v>
      </c>
    </row>
    <row r="47" spans="1:21" s="310" customFormat="1" ht="17.25" customHeight="1" x14ac:dyDescent="0.35">
      <c r="A47" s="400"/>
      <c r="B47" s="379"/>
      <c r="C47" s="1510" t="s">
        <v>417</v>
      </c>
      <c r="D47" s="260" t="s">
        <v>709</v>
      </c>
      <c r="E47" s="1516" t="s">
        <v>269</v>
      </c>
      <c r="F47" s="375"/>
      <c r="G47" s="375"/>
      <c r="H47" s="375">
        <v>2283</v>
      </c>
      <c r="I47" s="375"/>
      <c r="J47" s="375"/>
      <c r="K47" s="375"/>
      <c r="L47" s="375"/>
      <c r="M47" s="407"/>
      <c r="N47" s="941">
        <f t="shared" si="13"/>
        <v>2283</v>
      </c>
      <c r="O47" s="818"/>
      <c r="P47" s="375"/>
      <c r="Q47" s="375"/>
      <c r="R47" s="407"/>
      <c r="S47" s="934">
        <f t="shared" si="1"/>
        <v>2283</v>
      </c>
      <c r="T47" s="376"/>
      <c r="U47" s="367"/>
    </row>
    <row r="48" spans="1:21" ht="17.25" customHeight="1" x14ac:dyDescent="0.35">
      <c r="A48" s="401"/>
      <c r="B48" s="380"/>
      <c r="C48" s="1510"/>
      <c r="D48" s="263" t="s">
        <v>299</v>
      </c>
      <c r="E48" s="1516"/>
      <c r="F48" s="370">
        <f>SUM(F47+F49)</f>
        <v>0</v>
      </c>
      <c r="G48" s="370">
        <f t="shared" ref="G48:M48" si="16">SUM(G47+G49)</f>
        <v>0</v>
      </c>
      <c r="H48" s="370">
        <f t="shared" si="16"/>
        <v>2283</v>
      </c>
      <c r="I48" s="370">
        <f t="shared" si="16"/>
        <v>0</v>
      </c>
      <c r="J48" s="370">
        <f t="shared" si="16"/>
        <v>0</v>
      </c>
      <c r="K48" s="370">
        <f t="shared" si="16"/>
        <v>0</v>
      </c>
      <c r="L48" s="370">
        <f t="shared" si="16"/>
        <v>0</v>
      </c>
      <c r="M48" s="814">
        <f t="shared" si="16"/>
        <v>0</v>
      </c>
      <c r="N48" s="942">
        <f t="shared" si="13"/>
        <v>2283</v>
      </c>
      <c r="O48" s="817">
        <f>SUM(O47+O49)</f>
        <v>0</v>
      </c>
      <c r="P48" s="370">
        <f>SUM(P47+P49)</f>
        <v>0</v>
      </c>
      <c r="Q48" s="370">
        <f>SUM(Q47+Q49)</f>
        <v>0</v>
      </c>
      <c r="R48" s="814">
        <f>SUM(R47+R49)</f>
        <v>0</v>
      </c>
      <c r="S48" s="935">
        <f t="shared" si="1"/>
        <v>2283</v>
      </c>
    </row>
    <row r="49" spans="1:21" ht="17.25" customHeight="1" x14ac:dyDescent="0.4">
      <c r="A49" s="401"/>
      <c r="B49" s="380"/>
      <c r="C49" s="1510"/>
      <c r="D49" s="263" t="s">
        <v>17</v>
      </c>
      <c r="E49" s="1516"/>
      <c r="F49" s="378"/>
      <c r="G49" s="378"/>
      <c r="H49" s="806"/>
      <c r="I49" s="378"/>
      <c r="J49" s="378"/>
      <c r="K49" s="378"/>
      <c r="L49" s="378"/>
      <c r="M49" s="408"/>
      <c r="N49" s="942">
        <f t="shared" si="13"/>
        <v>0</v>
      </c>
      <c r="O49" s="819"/>
      <c r="P49" s="378"/>
      <c r="Q49" s="378"/>
      <c r="R49" s="408"/>
      <c r="S49" s="935">
        <f t="shared" si="1"/>
        <v>0</v>
      </c>
    </row>
    <row r="50" spans="1:21" s="310" customFormat="1" ht="17.25" customHeight="1" x14ac:dyDescent="0.35">
      <c r="A50" s="400"/>
      <c r="B50" s="379"/>
      <c r="C50" s="1510" t="s">
        <v>418</v>
      </c>
      <c r="D50" s="260" t="s">
        <v>709</v>
      </c>
      <c r="E50" s="1516" t="s">
        <v>269</v>
      </c>
      <c r="F50" s="375"/>
      <c r="G50" s="375"/>
      <c r="H50" s="375">
        <v>2914</v>
      </c>
      <c r="I50" s="375"/>
      <c r="J50" s="375"/>
      <c r="K50" s="375"/>
      <c r="L50" s="375"/>
      <c r="M50" s="407"/>
      <c r="N50" s="941">
        <f t="shared" si="13"/>
        <v>2914</v>
      </c>
      <c r="O50" s="818"/>
      <c r="P50" s="375"/>
      <c r="Q50" s="375"/>
      <c r="R50" s="407"/>
      <c r="S50" s="934">
        <f t="shared" si="1"/>
        <v>2914</v>
      </c>
      <c r="T50" s="376"/>
      <c r="U50" s="367"/>
    </row>
    <row r="51" spans="1:21" ht="17.25" customHeight="1" x14ac:dyDescent="0.35">
      <c r="A51" s="401"/>
      <c r="B51" s="380"/>
      <c r="C51" s="1510"/>
      <c r="D51" s="263" t="s">
        <v>299</v>
      </c>
      <c r="E51" s="1516"/>
      <c r="F51" s="370">
        <f>SUM(F50+F52)</f>
        <v>0</v>
      </c>
      <c r="G51" s="370">
        <f t="shared" ref="G51:M51" si="17">SUM(G50+G52)</f>
        <v>0</v>
      </c>
      <c r="H51" s="370">
        <f t="shared" si="17"/>
        <v>2914</v>
      </c>
      <c r="I51" s="370">
        <f t="shared" si="17"/>
        <v>0</v>
      </c>
      <c r="J51" s="370">
        <f t="shared" si="17"/>
        <v>0</v>
      </c>
      <c r="K51" s="370">
        <f t="shared" si="17"/>
        <v>0</v>
      </c>
      <c r="L51" s="370">
        <f t="shared" si="17"/>
        <v>0</v>
      </c>
      <c r="M51" s="814">
        <f t="shared" si="17"/>
        <v>0</v>
      </c>
      <c r="N51" s="942">
        <f t="shared" si="13"/>
        <v>2914</v>
      </c>
      <c r="O51" s="817">
        <f>SUM(O50+O52)</f>
        <v>0</v>
      </c>
      <c r="P51" s="370">
        <f>SUM(P50+P52)</f>
        <v>0</v>
      </c>
      <c r="Q51" s="370">
        <f>SUM(Q50+Q52)</f>
        <v>0</v>
      </c>
      <c r="R51" s="814">
        <f>SUM(R50+R52)</f>
        <v>0</v>
      </c>
      <c r="S51" s="935">
        <f t="shared" si="1"/>
        <v>2914</v>
      </c>
    </row>
    <row r="52" spans="1:21" ht="17.25" customHeight="1" x14ac:dyDescent="0.4">
      <c r="A52" s="401"/>
      <c r="B52" s="380"/>
      <c r="C52" s="1510"/>
      <c r="D52" s="263" t="s">
        <v>17</v>
      </c>
      <c r="E52" s="1516"/>
      <c r="F52" s="378"/>
      <c r="G52" s="378"/>
      <c r="H52" s="806"/>
      <c r="I52" s="378"/>
      <c r="J52" s="378"/>
      <c r="K52" s="378"/>
      <c r="L52" s="378"/>
      <c r="M52" s="408"/>
      <c r="N52" s="942">
        <f t="shared" si="13"/>
        <v>0</v>
      </c>
      <c r="O52" s="819"/>
      <c r="P52" s="378"/>
      <c r="Q52" s="378"/>
      <c r="R52" s="408"/>
      <c r="S52" s="935">
        <f t="shared" si="1"/>
        <v>0</v>
      </c>
    </row>
    <row r="53" spans="1:21" s="310" customFormat="1" ht="17.25" customHeight="1" x14ac:dyDescent="0.35">
      <c r="A53" s="402"/>
      <c r="B53" s="381"/>
      <c r="C53" s="1510" t="s">
        <v>319</v>
      </c>
      <c r="D53" s="260" t="s">
        <v>709</v>
      </c>
      <c r="E53" s="1516" t="s">
        <v>269</v>
      </c>
      <c r="F53" s="375"/>
      <c r="G53" s="375">
        <v>36281</v>
      </c>
      <c r="H53" s="375"/>
      <c r="I53" s="375"/>
      <c r="J53" s="375"/>
      <c r="K53" s="375"/>
      <c r="L53" s="375"/>
      <c r="M53" s="407"/>
      <c r="N53" s="941">
        <f t="shared" si="13"/>
        <v>36281</v>
      </c>
      <c r="O53" s="818"/>
      <c r="P53" s="375"/>
      <c r="Q53" s="375"/>
      <c r="R53" s="407"/>
      <c r="S53" s="934">
        <f t="shared" si="1"/>
        <v>36281</v>
      </c>
      <c r="T53" s="376"/>
      <c r="U53" s="367"/>
    </row>
    <row r="54" spans="1:21" ht="17.25" customHeight="1" x14ac:dyDescent="0.35">
      <c r="A54" s="403"/>
      <c r="B54" s="382"/>
      <c r="C54" s="1510"/>
      <c r="D54" s="263" t="s">
        <v>299</v>
      </c>
      <c r="E54" s="1516"/>
      <c r="F54" s="370">
        <f>SUM(F53+F55)</f>
        <v>0</v>
      </c>
      <c r="G54" s="370">
        <f t="shared" ref="G54:M54" si="18">SUM(G53+G55)</f>
        <v>36281</v>
      </c>
      <c r="H54" s="370">
        <f t="shared" si="18"/>
        <v>0</v>
      </c>
      <c r="I54" s="370">
        <f t="shared" si="18"/>
        <v>0</v>
      </c>
      <c r="J54" s="370">
        <f t="shared" si="18"/>
        <v>0</v>
      </c>
      <c r="K54" s="370">
        <f t="shared" si="18"/>
        <v>0</v>
      </c>
      <c r="L54" s="370">
        <f t="shared" si="18"/>
        <v>0</v>
      </c>
      <c r="M54" s="814">
        <f t="shared" si="18"/>
        <v>0</v>
      </c>
      <c r="N54" s="942">
        <f t="shared" si="13"/>
        <v>36281</v>
      </c>
      <c r="O54" s="817">
        <f>SUM(O53+O55)</f>
        <v>0</v>
      </c>
      <c r="P54" s="370">
        <f>SUM(P53+P55)</f>
        <v>0</v>
      </c>
      <c r="Q54" s="370">
        <f>SUM(Q53+Q55)</f>
        <v>0</v>
      </c>
      <c r="R54" s="814">
        <f>SUM(R53+R55)</f>
        <v>0</v>
      </c>
      <c r="S54" s="935">
        <f t="shared" si="1"/>
        <v>36281</v>
      </c>
    </row>
    <row r="55" spans="1:21" ht="17.25" customHeight="1" x14ac:dyDescent="0.4">
      <c r="A55" s="446"/>
      <c r="B55" s="1247"/>
      <c r="C55" s="1510"/>
      <c r="D55" s="263" t="s">
        <v>17</v>
      </c>
      <c r="E55" s="1516"/>
      <c r="F55" s="806"/>
      <c r="G55" s="806"/>
      <c r="H55" s="806"/>
      <c r="I55" s="806"/>
      <c r="J55" s="806"/>
      <c r="K55" s="806"/>
      <c r="L55" s="806"/>
      <c r="M55" s="807"/>
      <c r="N55" s="943">
        <f t="shared" si="13"/>
        <v>0</v>
      </c>
      <c r="O55" s="820"/>
      <c r="P55" s="806"/>
      <c r="Q55" s="806"/>
      <c r="R55" s="807"/>
      <c r="S55" s="936">
        <f t="shared" si="1"/>
        <v>0</v>
      </c>
    </row>
    <row r="56" spans="1:21" s="310" customFormat="1" ht="17.25" customHeight="1" x14ac:dyDescent="0.35">
      <c r="A56" s="400"/>
      <c r="B56" s="383"/>
      <c r="C56" s="1510" t="s">
        <v>710</v>
      </c>
      <c r="D56" s="260" t="s">
        <v>709</v>
      </c>
      <c r="E56" s="1516" t="s">
        <v>269</v>
      </c>
      <c r="F56" s="375"/>
      <c r="G56" s="375">
        <v>8587</v>
      </c>
      <c r="H56" s="375"/>
      <c r="I56" s="375"/>
      <c r="J56" s="375"/>
      <c r="K56" s="375"/>
      <c r="L56" s="375"/>
      <c r="M56" s="407"/>
      <c r="N56" s="941">
        <f t="shared" si="13"/>
        <v>8587</v>
      </c>
      <c r="O56" s="818"/>
      <c r="P56" s="375"/>
      <c r="Q56" s="375"/>
      <c r="R56" s="407"/>
      <c r="S56" s="934">
        <f t="shared" si="1"/>
        <v>8587</v>
      </c>
      <c r="T56" s="376"/>
      <c r="U56" s="367"/>
    </row>
    <row r="57" spans="1:21" ht="17.25" customHeight="1" x14ac:dyDescent="0.35">
      <c r="A57" s="401"/>
      <c r="B57" s="384"/>
      <c r="C57" s="1510"/>
      <c r="D57" s="263" t="s">
        <v>299</v>
      </c>
      <c r="E57" s="1516"/>
      <c r="F57" s="370">
        <f>SUM(F56+F58)</f>
        <v>0</v>
      </c>
      <c r="G57" s="370">
        <f t="shared" ref="G57:M57" si="19">SUM(G56+G58)</f>
        <v>8587</v>
      </c>
      <c r="H57" s="370">
        <f t="shared" si="19"/>
        <v>0</v>
      </c>
      <c r="I57" s="370">
        <f t="shared" si="19"/>
        <v>0</v>
      </c>
      <c r="J57" s="370">
        <f t="shared" si="19"/>
        <v>0</v>
      </c>
      <c r="K57" s="370">
        <f t="shared" si="19"/>
        <v>0</v>
      </c>
      <c r="L57" s="370">
        <f t="shared" si="19"/>
        <v>0</v>
      </c>
      <c r="M57" s="814">
        <f t="shared" si="19"/>
        <v>0</v>
      </c>
      <c r="N57" s="942">
        <f t="shared" si="13"/>
        <v>8587</v>
      </c>
      <c r="O57" s="817">
        <f>SUM(O56+O58)</f>
        <v>0</v>
      </c>
      <c r="P57" s="370">
        <f>SUM(P56+P58)</f>
        <v>0</v>
      </c>
      <c r="Q57" s="370">
        <f>SUM(Q56+Q58)</f>
        <v>0</v>
      </c>
      <c r="R57" s="814">
        <f>SUM(R56+R58)</f>
        <v>0</v>
      </c>
      <c r="S57" s="935">
        <f t="shared" si="1"/>
        <v>8587</v>
      </c>
    </row>
    <row r="58" spans="1:21" ht="17.25" customHeight="1" x14ac:dyDescent="0.4">
      <c r="A58" s="401"/>
      <c r="B58" s="384"/>
      <c r="C58" s="1510"/>
      <c r="D58" s="263" t="s">
        <v>17</v>
      </c>
      <c r="E58" s="1516"/>
      <c r="F58" s="378"/>
      <c r="G58" s="806"/>
      <c r="H58" s="378"/>
      <c r="I58" s="378"/>
      <c r="J58" s="378"/>
      <c r="K58" s="378"/>
      <c r="L58" s="378"/>
      <c r="M58" s="408"/>
      <c r="N58" s="942">
        <f t="shared" si="13"/>
        <v>0</v>
      </c>
      <c r="O58" s="819"/>
      <c r="P58" s="378"/>
      <c r="Q58" s="378"/>
      <c r="R58" s="408"/>
      <c r="S58" s="935">
        <f t="shared" si="1"/>
        <v>0</v>
      </c>
    </row>
    <row r="59" spans="1:21" s="310" customFormat="1" ht="17.25" customHeight="1" x14ac:dyDescent="0.35">
      <c r="A59" s="400"/>
      <c r="B59" s="379"/>
      <c r="C59" s="1510" t="s">
        <v>622</v>
      </c>
      <c r="D59" s="260" t="s">
        <v>709</v>
      </c>
      <c r="E59" s="1516" t="s">
        <v>269</v>
      </c>
      <c r="F59" s="375"/>
      <c r="G59" s="375"/>
      <c r="H59" s="375"/>
      <c r="I59" s="375">
        <v>2250</v>
      </c>
      <c r="J59" s="375"/>
      <c r="K59" s="375"/>
      <c r="L59" s="375"/>
      <c r="M59" s="407"/>
      <c r="N59" s="941">
        <f t="shared" si="13"/>
        <v>2250</v>
      </c>
      <c r="O59" s="818"/>
      <c r="P59" s="375"/>
      <c r="Q59" s="375"/>
      <c r="R59" s="407"/>
      <c r="S59" s="934">
        <f t="shared" si="1"/>
        <v>2250</v>
      </c>
      <c r="T59" s="376"/>
      <c r="U59" s="367"/>
    </row>
    <row r="60" spans="1:21" ht="17.25" customHeight="1" x14ac:dyDescent="0.35">
      <c r="A60" s="401"/>
      <c r="B60" s="380"/>
      <c r="C60" s="1510"/>
      <c r="D60" s="263" t="s">
        <v>299</v>
      </c>
      <c r="E60" s="1516"/>
      <c r="F60" s="370">
        <f>SUM(F59+F61)</f>
        <v>0</v>
      </c>
      <c r="G60" s="370">
        <f t="shared" ref="G60:M60" si="20">SUM(G59+G61)</f>
        <v>0</v>
      </c>
      <c r="H60" s="370">
        <f t="shared" si="20"/>
        <v>0</v>
      </c>
      <c r="I60" s="370">
        <f t="shared" si="20"/>
        <v>2250</v>
      </c>
      <c r="J60" s="370">
        <f t="shared" si="20"/>
        <v>0</v>
      </c>
      <c r="K60" s="370">
        <f t="shared" si="20"/>
        <v>0</v>
      </c>
      <c r="L60" s="370">
        <f t="shared" si="20"/>
        <v>0</v>
      </c>
      <c r="M60" s="814">
        <f t="shared" si="20"/>
        <v>0</v>
      </c>
      <c r="N60" s="942">
        <f t="shared" si="13"/>
        <v>2250</v>
      </c>
      <c r="O60" s="817">
        <f>SUM(O59+O61)</f>
        <v>0</v>
      </c>
      <c r="P60" s="370">
        <f>SUM(P59+P61)</f>
        <v>0</v>
      </c>
      <c r="Q60" s="370">
        <f>SUM(Q59+Q61)</f>
        <v>0</v>
      </c>
      <c r="R60" s="814">
        <f>SUM(R59+R61)</f>
        <v>0</v>
      </c>
      <c r="S60" s="935">
        <f t="shared" si="1"/>
        <v>2250</v>
      </c>
    </row>
    <row r="61" spans="1:21" ht="17.25" customHeight="1" x14ac:dyDescent="0.4">
      <c r="A61" s="401"/>
      <c r="B61" s="380"/>
      <c r="C61" s="1510"/>
      <c r="D61" s="263" t="s">
        <v>17</v>
      </c>
      <c r="E61" s="1516"/>
      <c r="F61" s="806"/>
      <c r="G61" s="806"/>
      <c r="H61" s="806"/>
      <c r="I61" s="806">
        <v>0</v>
      </c>
      <c r="J61" s="806">
        <v>0</v>
      </c>
      <c r="K61" s="806"/>
      <c r="L61" s="806"/>
      <c r="M61" s="807"/>
      <c r="N61" s="943">
        <f t="shared" si="13"/>
        <v>0</v>
      </c>
      <c r="O61" s="820"/>
      <c r="P61" s="806"/>
      <c r="Q61" s="806"/>
      <c r="R61" s="807"/>
      <c r="S61" s="935">
        <f t="shared" si="1"/>
        <v>0</v>
      </c>
    </row>
    <row r="62" spans="1:21" ht="17.25" customHeight="1" x14ac:dyDescent="0.4">
      <c r="A62" s="401"/>
      <c r="B62" s="380"/>
      <c r="C62" s="1510" t="s">
        <v>621</v>
      </c>
      <c r="D62" s="260" t="s">
        <v>709</v>
      </c>
      <c r="E62" s="1516" t="s">
        <v>269</v>
      </c>
      <c r="F62" s="806"/>
      <c r="G62" s="806"/>
      <c r="H62" s="806"/>
      <c r="I62" s="806">
        <v>23110</v>
      </c>
      <c r="J62" s="806"/>
      <c r="K62" s="806"/>
      <c r="L62" s="806"/>
      <c r="M62" s="807"/>
      <c r="N62" s="943">
        <f t="shared" si="13"/>
        <v>23110</v>
      </c>
      <c r="O62" s="820"/>
      <c r="P62" s="806"/>
      <c r="Q62" s="806"/>
      <c r="R62" s="807"/>
      <c r="S62" s="935">
        <f t="shared" si="1"/>
        <v>23110</v>
      </c>
    </row>
    <row r="63" spans="1:21" ht="17.25" customHeight="1" x14ac:dyDescent="0.4">
      <c r="A63" s="401"/>
      <c r="B63" s="380"/>
      <c r="C63" s="1510"/>
      <c r="D63" s="263" t="s">
        <v>299</v>
      </c>
      <c r="E63" s="1516"/>
      <c r="F63" s="806">
        <f>SUM(F62+F64)</f>
        <v>0</v>
      </c>
      <c r="G63" s="806">
        <f t="shared" ref="G63:M63" si="21">SUM(G62+G64)</f>
        <v>0</v>
      </c>
      <c r="H63" s="806">
        <f t="shared" si="21"/>
        <v>0</v>
      </c>
      <c r="I63" s="806">
        <f t="shared" si="21"/>
        <v>23110</v>
      </c>
      <c r="J63" s="806">
        <f t="shared" si="21"/>
        <v>0</v>
      </c>
      <c r="K63" s="806">
        <f t="shared" si="21"/>
        <v>0</v>
      </c>
      <c r="L63" s="806">
        <f t="shared" si="21"/>
        <v>0</v>
      </c>
      <c r="M63" s="806">
        <f t="shared" si="21"/>
        <v>0</v>
      </c>
      <c r="N63" s="943">
        <f t="shared" si="13"/>
        <v>23110</v>
      </c>
      <c r="O63" s="820"/>
      <c r="P63" s="806"/>
      <c r="Q63" s="806"/>
      <c r="R63" s="807"/>
      <c r="S63" s="935">
        <f t="shared" si="1"/>
        <v>23110</v>
      </c>
    </row>
    <row r="64" spans="1:21" ht="17.25" customHeight="1" x14ac:dyDescent="0.4">
      <c r="A64" s="401"/>
      <c r="B64" s="380"/>
      <c r="C64" s="1510"/>
      <c r="D64" s="263" t="s">
        <v>17</v>
      </c>
      <c r="E64" s="1516"/>
      <c r="F64" s="806"/>
      <c r="G64" s="806"/>
      <c r="H64" s="806"/>
      <c r="I64" s="806"/>
      <c r="J64" s="806"/>
      <c r="K64" s="806"/>
      <c r="L64" s="806"/>
      <c r="M64" s="807"/>
      <c r="N64" s="943">
        <f t="shared" si="13"/>
        <v>0</v>
      </c>
      <c r="O64" s="820"/>
      <c r="P64" s="806"/>
      <c r="Q64" s="806"/>
      <c r="R64" s="807"/>
      <c r="S64" s="935">
        <f t="shared" si="1"/>
        <v>0</v>
      </c>
    </row>
    <row r="65" spans="1:55" ht="17.25" customHeight="1" x14ac:dyDescent="0.35">
      <c r="A65" s="401"/>
      <c r="B65" s="380"/>
      <c r="C65" s="1510" t="s">
        <v>542</v>
      </c>
      <c r="D65" s="260" t="s">
        <v>709</v>
      </c>
      <c r="E65" s="1516" t="s">
        <v>269</v>
      </c>
      <c r="F65" s="378"/>
      <c r="G65" s="378"/>
      <c r="H65" s="378"/>
      <c r="I65" s="378">
        <v>9702</v>
      </c>
      <c r="J65" s="378"/>
      <c r="K65" s="378"/>
      <c r="L65" s="378"/>
      <c r="M65" s="408"/>
      <c r="N65" s="942">
        <f t="shared" si="13"/>
        <v>9702</v>
      </c>
      <c r="O65" s="819"/>
      <c r="P65" s="378"/>
      <c r="Q65" s="378"/>
      <c r="R65" s="408"/>
      <c r="S65" s="935">
        <f t="shared" si="1"/>
        <v>9702</v>
      </c>
    </row>
    <row r="66" spans="1:55" ht="17.25" customHeight="1" x14ac:dyDescent="0.35">
      <c r="A66" s="401"/>
      <c r="B66" s="380"/>
      <c r="C66" s="1510"/>
      <c r="D66" s="263" t="s">
        <v>299</v>
      </c>
      <c r="E66" s="1516"/>
      <c r="F66" s="370">
        <f>SUM(F65+F67)</f>
        <v>0</v>
      </c>
      <c r="G66" s="370">
        <f t="shared" ref="G66:O66" si="22">SUM(G65+G67)</f>
        <v>0</v>
      </c>
      <c r="H66" s="370">
        <f t="shared" si="22"/>
        <v>0</v>
      </c>
      <c r="I66" s="370">
        <f t="shared" si="22"/>
        <v>9702</v>
      </c>
      <c r="J66" s="370">
        <f t="shared" si="22"/>
        <v>0</v>
      </c>
      <c r="K66" s="370">
        <f t="shared" si="22"/>
        <v>0</v>
      </c>
      <c r="L66" s="370">
        <f t="shared" si="22"/>
        <v>0</v>
      </c>
      <c r="M66" s="814">
        <f t="shared" si="22"/>
        <v>0</v>
      </c>
      <c r="N66" s="942">
        <f t="shared" si="13"/>
        <v>9702</v>
      </c>
      <c r="O66" s="817">
        <f t="shared" si="22"/>
        <v>0</v>
      </c>
      <c r="P66" s="370">
        <f>SUM(P65+P67)</f>
        <v>0</v>
      </c>
      <c r="Q66" s="370">
        <f>SUM(Q65+Q67)</f>
        <v>0</v>
      </c>
      <c r="R66" s="814">
        <f>SUM(R65+R67)</f>
        <v>0</v>
      </c>
      <c r="S66" s="935">
        <f t="shared" si="1"/>
        <v>9702</v>
      </c>
    </row>
    <row r="67" spans="1:55" ht="17.25" customHeight="1" x14ac:dyDescent="0.4">
      <c r="A67" s="401"/>
      <c r="B67" s="380"/>
      <c r="C67" s="1510"/>
      <c r="D67" s="263" t="s">
        <v>17</v>
      </c>
      <c r="E67" s="1516"/>
      <c r="F67" s="806"/>
      <c r="G67" s="806"/>
      <c r="H67" s="806"/>
      <c r="I67" s="806">
        <v>0</v>
      </c>
      <c r="J67" s="806"/>
      <c r="K67" s="806"/>
      <c r="L67" s="806"/>
      <c r="M67" s="807"/>
      <c r="N67" s="943">
        <f t="shared" si="13"/>
        <v>0</v>
      </c>
      <c r="O67" s="820"/>
      <c r="P67" s="806"/>
      <c r="Q67" s="806"/>
      <c r="R67" s="807"/>
      <c r="S67" s="936">
        <f t="shared" si="1"/>
        <v>0</v>
      </c>
    </row>
    <row r="68" spans="1:55" s="310" customFormat="1" ht="17.25" customHeight="1" x14ac:dyDescent="0.35">
      <c r="A68" s="400"/>
      <c r="B68" s="379"/>
      <c r="C68" s="1510" t="s">
        <v>419</v>
      </c>
      <c r="D68" s="260" t="s">
        <v>709</v>
      </c>
      <c r="E68" s="1516" t="s">
        <v>269</v>
      </c>
      <c r="F68" s="375"/>
      <c r="G68" s="375"/>
      <c r="H68" s="375"/>
      <c r="I68" s="375">
        <v>600</v>
      </c>
      <c r="J68" s="375"/>
      <c r="K68" s="375"/>
      <c r="L68" s="375"/>
      <c r="M68" s="407"/>
      <c r="N68" s="941">
        <f t="shared" si="13"/>
        <v>600</v>
      </c>
      <c r="O68" s="818"/>
      <c r="P68" s="375"/>
      <c r="Q68" s="375"/>
      <c r="R68" s="407"/>
      <c r="S68" s="934">
        <f t="shared" si="1"/>
        <v>600</v>
      </c>
      <c r="T68" s="376"/>
      <c r="U68" s="367"/>
    </row>
    <row r="69" spans="1:55" ht="17.25" customHeight="1" x14ac:dyDescent="0.35">
      <c r="A69" s="401"/>
      <c r="B69" s="380"/>
      <c r="C69" s="1510"/>
      <c r="D69" s="263" t="s">
        <v>299</v>
      </c>
      <c r="E69" s="1516"/>
      <c r="F69" s="370">
        <f>SUM(F68+F70)</f>
        <v>0</v>
      </c>
      <c r="G69" s="370">
        <f t="shared" ref="G69:M69" si="23">SUM(G68+G70)</f>
        <v>0</v>
      </c>
      <c r="H69" s="370">
        <f t="shared" si="23"/>
        <v>0</v>
      </c>
      <c r="I69" s="370">
        <f t="shared" si="23"/>
        <v>600</v>
      </c>
      <c r="J69" s="370">
        <f t="shared" si="23"/>
        <v>0</v>
      </c>
      <c r="K69" s="370">
        <f t="shared" si="23"/>
        <v>0</v>
      </c>
      <c r="L69" s="370">
        <f t="shared" si="23"/>
        <v>0</v>
      </c>
      <c r="M69" s="814">
        <f t="shared" si="23"/>
        <v>0</v>
      </c>
      <c r="N69" s="942">
        <f t="shared" si="13"/>
        <v>600</v>
      </c>
      <c r="O69" s="817">
        <f>SUM(O68+O70)</f>
        <v>0</v>
      </c>
      <c r="P69" s="370">
        <f>SUM(P68+P70)</f>
        <v>0</v>
      </c>
      <c r="Q69" s="370">
        <f>SUM(Q68+Q70)</f>
        <v>0</v>
      </c>
      <c r="R69" s="814">
        <f>SUM(R68+R70)</f>
        <v>0</v>
      </c>
      <c r="S69" s="935">
        <f t="shared" si="1"/>
        <v>600</v>
      </c>
    </row>
    <row r="70" spans="1:55" ht="17.25" customHeight="1" x14ac:dyDescent="0.4">
      <c r="A70" s="446"/>
      <c r="B70" s="1247"/>
      <c r="C70" s="1510"/>
      <c r="D70" s="263" t="s">
        <v>17</v>
      </c>
      <c r="E70" s="1516"/>
      <c r="F70" s="806"/>
      <c r="G70" s="806"/>
      <c r="H70" s="806"/>
      <c r="I70" s="806">
        <v>0</v>
      </c>
      <c r="J70" s="806"/>
      <c r="K70" s="806"/>
      <c r="L70" s="806"/>
      <c r="M70" s="807"/>
      <c r="N70" s="943">
        <f t="shared" si="13"/>
        <v>0</v>
      </c>
      <c r="O70" s="820"/>
      <c r="P70" s="806"/>
      <c r="Q70" s="806"/>
      <c r="R70" s="807"/>
      <c r="S70" s="936">
        <f t="shared" si="1"/>
        <v>0</v>
      </c>
    </row>
    <row r="71" spans="1:55" s="310" customFormat="1" ht="17.25" customHeight="1" x14ac:dyDescent="0.35">
      <c r="A71" s="400"/>
      <c r="B71" s="379"/>
      <c r="C71" s="1510" t="s">
        <v>420</v>
      </c>
      <c r="D71" s="260" t="s">
        <v>709</v>
      </c>
      <c r="E71" s="1516" t="s">
        <v>269</v>
      </c>
      <c r="F71" s="375"/>
      <c r="G71" s="375"/>
      <c r="H71" s="375"/>
      <c r="I71" s="375">
        <v>300</v>
      </c>
      <c r="J71" s="375"/>
      <c r="K71" s="375"/>
      <c r="L71" s="375"/>
      <c r="M71" s="407"/>
      <c r="N71" s="941">
        <f t="shared" si="13"/>
        <v>300</v>
      </c>
      <c r="O71" s="818"/>
      <c r="P71" s="375"/>
      <c r="Q71" s="375"/>
      <c r="R71" s="407"/>
      <c r="S71" s="934">
        <f t="shared" si="1"/>
        <v>300</v>
      </c>
      <c r="T71" s="376"/>
      <c r="U71" s="367"/>
    </row>
    <row r="72" spans="1:55" ht="17.25" customHeight="1" x14ac:dyDescent="0.35">
      <c r="A72" s="401"/>
      <c r="B72" s="380"/>
      <c r="C72" s="1510"/>
      <c r="D72" s="263" t="s">
        <v>299</v>
      </c>
      <c r="E72" s="1516"/>
      <c r="F72" s="370">
        <f>SUM(F71+F73)</f>
        <v>0</v>
      </c>
      <c r="G72" s="370">
        <f t="shared" ref="G72:M72" si="24">SUM(G71+G73)</f>
        <v>0</v>
      </c>
      <c r="H72" s="370">
        <f t="shared" si="24"/>
        <v>0</v>
      </c>
      <c r="I72" s="370">
        <f t="shared" si="24"/>
        <v>300</v>
      </c>
      <c r="J72" s="370">
        <f t="shared" si="24"/>
        <v>0</v>
      </c>
      <c r="K72" s="370">
        <f t="shared" si="24"/>
        <v>0</v>
      </c>
      <c r="L72" s="370">
        <f t="shared" si="24"/>
        <v>0</v>
      </c>
      <c r="M72" s="814">
        <f t="shared" si="24"/>
        <v>0</v>
      </c>
      <c r="N72" s="942">
        <f t="shared" si="13"/>
        <v>300</v>
      </c>
      <c r="O72" s="817">
        <f>SUM(O71+O73)</f>
        <v>0</v>
      </c>
      <c r="P72" s="370">
        <f>SUM(P71+P73)</f>
        <v>0</v>
      </c>
      <c r="Q72" s="370">
        <f>SUM(Q71+Q73)</f>
        <v>0</v>
      </c>
      <c r="R72" s="814">
        <f>SUM(R71+R73)</f>
        <v>0</v>
      </c>
      <c r="S72" s="935">
        <f t="shared" si="1"/>
        <v>300</v>
      </c>
    </row>
    <row r="73" spans="1:55" ht="17.25" customHeight="1" x14ac:dyDescent="0.35">
      <c r="A73" s="401"/>
      <c r="B73" s="380"/>
      <c r="C73" s="1510"/>
      <c r="D73" s="263" t="s">
        <v>17</v>
      </c>
      <c r="E73" s="1516"/>
      <c r="F73" s="378"/>
      <c r="G73" s="378"/>
      <c r="H73" s="378"/>
      <c r="I73" s="378"/>
      <c r="J73" s="378"/>
      <c r="K73" s="378"/>
      <c r="L73" s="378"/>
      <c r="M73" s="408"/>
      <c r="N73" s="942">
        <f t="shared" si="13"/>
        <v>0</v>
      </c>
      <c r="O73" s="819"/>
      <c r="P73" s="378"/>
      <c r="Q73" s="378"/>
      <c r="R73" s="408"/>
      <c r="S73" s="935">
        <f t="shared" si="1"/>
        <v>0</v>
      </c>
    </row>
    <row r="74" spans="1:55" s="310" customFormat="1" ht="17.25" customHeight="1" x14ac:dyDescent="0.35">
      <c r="A74" s="400"/>
      <c r="B74" s="379"/>
      <c r="C74" s="1510" t="s">
        <v>557</v>
      </c>
      <c r="D74" s="260" t="s">
        <v>709</v>
      </c>
      <c r="E74" s="1516" t="s">
        <v>269</v>
      </c>
      <c r="F74" s="375"/>
      <c r="G74" s="375"/>
      <c r="H74" s="375"/>
      <c r="I74" s="375">
        <v>14350</v>
      </c>
      <c r="J74" s="375"/>
      <c r="K74" s="375"/>
      <c r="L74" s="375"/>
      <c r="M74" s="407"/>
      <c r="N74" s="941">
        <f t="shared" si="13"/>
        <v>14350</v>
      </c>
      <c r="O74" s="818"/>
      <c r="P74" s="375"/>
      <c r="Q74" s="375"/>
      <c r="R74" s="407"/>
      <c r="S74" s="934">
        <f t="shared" si="1"/>
        <v>14350</v>
      </c>
      <c r="T74" s="376"/>
      <c r="U74" s="367"/>
    </row>
    <row r="75" spans="1:55" ht="17.25" customHeight="1" x14ac:dyDescent="0.35">
      <c r="A75" s="401"/>
      <c r="B75" s="380"/>
      <c r="C75" s="1510"/>
      <c r="D75" s="263" t="s">
        <v>299</v>
      </c>
      <c r="E75" s="1516"/>
      <c r="F75" s="370">
        <f>SUM(F74+F76)</f>
        <v>0</v>
      </c>
      <c r="G75" s="370">
        <f t="shared" ref="G75:M75" si="25">SUM(G74+G76)</f>
        <v>0</v>
      </c>
      <c r="H75" s="370">
        <f t="shared" si="25"/>
        <v>0</v>
      </c>
      <c r="I75" s="370">
        <f t="shared" si="25"/>
        <v>14350</v>
      </c>
      <c r="J75" s="370">
        <f t="shared" si="25"/>
        <v>0</v>
      </c>
      <c r="K75" s="370">
        <f t="shared" si="25"/>
        <v>0</v>
      </c>
      <c r="L75" s="370">
        <f t="shared" si="25"/>
        <v>0</v>
      </c>
      <c r="M75" s="814">
        <f t="shared" si="25"/>
        <v>0</v>
      </c>
      <c r="N75" s="942">
        <f t="shared" ref="N75:N109" si="26">SUM(F75:M75)</f>
        <v>14350</v>
      </c>
      <c r="O75" s="817">
        <f>SUM(O74+O76)</f>
        <v>0</v>
      </c>
      <c r="P75" s="370">
        <f>SUM(P74+P76)</f>
        <v>0</v>
      </c>
      <c r="Q75" s="370">
        <f>SUM(Q74+Q76)</f>
        <v>0</v>
      </c>
      <c r="R75" s="814">
        <f>SUM(R74+R76)</f>
        <v>0</v>
      </c>
      <c r="S75" s="935">
        <f t="shared" si="1"/>
        <v>14350</v>
      </c>
    </row>
    <row r="76" spans="1:55" s="451" customFormat="1" ht="17.25" customHeight="1" x14ac:dyDescent="0.4">
      <c r="A76" s="446"/>
      <c r="B76" s="1247"/>
      <c r="C76" s="1510"/>
      <c r="D76" s="263" t="s">
        <v>17</v>
      </c>
      <c r="E76" s="1516"/>
      <c r="F76" s="806"/>
      <c r="G76" s="806"/>
      <c r="H76" s="806"/>
      <c r="I76" s="806">
        <v>0</v>
      </c>
      <c r="J76" s="806"/>
      <c r="K76" s="806"/>
      <c r="L76" s="806"/>
      <c r="M76" s="807"/>
      <c r="N76" s="943">
        <f t="shared" si="26"/>
        <v>0</v>
      </c>
      <c r="O76" s="820"/>
      <c r="P76" s="806"/>
      <c r="Q76" s="806"/>
      <c r="R76" s="807"/>
      <c r="S76" s="936">
        <f t="shared" si="1"/>
        <v>0</v>
      </c>
      <c r="T76" s="448"/>
      <c r="U76" s="449"/>
      <c r="V76" s="450"/>
      <c r="W76" s="450"/>
      <c r="X76" s="450"/>
      <c r="Y76" s="450"/>
      <c r="Z76" s="450"/>
      <c r="AA76" s="450"/>
      <c r="AB76" s="450"/>
      <c r="AC76" s="450"/>
      <c r="AD76" s="450"/>
      <c r="AE76" s="450"/>
      <c r="AF76" s="450"/>
      <c r="AG76" s="450"/>
      <c r="AH76" s="450"/>
      <c r="AI76" s="450"/>
      <c r="AJ76" s="450"/>
      <c r="AK76" s="450"/>
      <c r="AL76" s="450"/>
      <c r="AM76" s="450"/>
      <c r="AN76" s="450"/>
      <c r="AO76" s="450"/>
      <c r="AP76" s="450"/>
      <c r="AQ76" s="450"/>
      <c r="AR76" s="450"/>
      <c r="AS76" s="450"/>
      <c r="AT76" s="450"/>
      <c r="AU76" s="450"/>
      <c r="AV76" s="450"/>
      <c r="AW76" s="450"/>
      <c r="AX76" s="450"/>
      <c r="AY76" s="450"/>
      <c r="AZ76" s="450"/>
      <c r="BA76" s="450"/>
      <c r="BB76" s="450"/>
      <c r="BC76" s="450"/>
    </row>
    <row r="77" spans="1:55" s="310" customFormat="1" ht="17.25" customHeight="1" x14ac:dyDescent="0.35">
      <c r="A77" s="400"/>
      <c r="B77" s="379"/>
      <c r="C77" s="1510" t="s">
        <v>558</v>
      </c>
      <c r="D77" s="260" t="s">
        <v>709</v>
      </c>
      <c r="E77" s="1516" t="s">
        <v>269</v>
      </c>
      <c r="F77" s="375"/>
      <c r="G77" s="375"/>
      <c r="H77" s="375"/>
      <c r="I77" s="375">
        <v>2210</v>
      </c>
      <c r="J77" s="375"/>
      <c r="K77" s="375"/>
      <c r="L77" s="375"/>
      <c r="M77" s="407"/>
      <c r="N77" s="941">
        <f t="shared" si="26"/>
        <v>2210</v>
      </c>
      <c r="O77" s="818"/>
      <c r="P77" s="375"/>
      <c r="Q77" s="375"/>
      <c r="R77" s="407"/>
      <c r="S77" s="934">
        <f t="shared" si="1"/>
        <v>2210</v>
      </c>
      <c r="T77" s="376"/>
      <c r="U77" s="367"/>
    </row>
    <row r="78" spans="1:55" ht="17.25" customHeight="1" x14ac:dyDescent="0.35">
      <c r="A78" s="401"/>
      <c r="B78" s="380"/>
      <c r="C78" s="1510"/>
      <c r="D78" s="263" t="s">
        <v>299</v>
      </c>
      <c r="E78" s="1516"/>
      <c r="F78" s="370">
        <f>SUM(F77+F79)</f>
        <v>0</v>
      </c>
      <c r="G78" s="370">
        <f t="shared" ref="G78:M78" si="27">SUM(G77+G79)</f>
        <v>0</v>
      </c>
      <c r="H78" s="370">
        <f t="shared" si="27"/>
        <v>0</v>
      </c>
      <c r="I78" s="370">
        <f t="shared" si="27"/>
        <v>2210</v>
      </c>
      <c r="J78" s="370">
        <f t="shared" si="27"/>
        <v>0</v>
      </c>
      <c r="K78" s="370">
        <f t="shared" si="27"/>
        <v>0</v>
      </c>
      <c r="L78" s="370">
        <f t="shared" si="27"/>
        <v>0</v>
      </c>
      <c r="M78" s="814">
        <f t="shared" si="27"/>
        <v>0</v>
      </c>
      <c r="N78" s="942">
        <f t="shared" si="26"/>
        <v>2210</v>
      </c>
      <c r="O78" s="817">
        <f>SUM(O77+O79)</f>
        <v>0</v>
      </c>
      <c r="P78" s="370">
        <f>SUM(P77+P79)</f>
        <v>0</v>
      </c>
      <c r="Q78" s="370">
        <f>SUM(Q77+Q79)</f>
        <v>0</v>
      </c>
      <c r="R78" s="814">
        <f>SUM(R77+R79)</f>
        <v>0</v>
      </c>
      <c r="S78" s="935">
        <f t="shared" si="1"/>
        <v>2210</v>
      </c>
    </row>
    <row r="79" spans="1:55" ht="17.25" customHeight="1" x14ac:dyDescent="0.4">
      <c r="A79" s="446"/>
      <c r="B79" s="1247"/>
      <c r="C79" s="1510"/>
      <c r="D79" s="263" t="s">
        <v>17</v>
      </c>
      <c r="E79" s="1516"/>
      <c r="F79" s="806"/>
      <c r="G79" s="806"/>
      <c r="H79" s="806"/>
      <c r="I79" s="806">
        <v>0</v>
      </c>
      <c r="J79" s="806"/>
      <c r="K79" s="806"/>
      <c r="L79" s="806"/>
      <c r="M79" s="807"/>
      <c r="N79" s="943">
        <f t="shared" si="26"/>
        <v>0</v>
      </c>
      <c r="O79" s="820"/>
      <c r="P79" s="806"/>
      <c r="Q79" s="806"/>
      <c r="R79" s="807"/>
      <c r="S79" s="936">
        <f t="shared" si="1"/>
        <v>0</v>
      </c>
    </row>
    <row r="80" spans="1:55" ht="17.25" hidden="1" customHeight="1" x14ac:dyDescent="0.35">
      <c r="A80" s="401"/>
      <c r="B80" s="380"/>
      <c r="C80" s="1510" t="s">
        <v>622</v>
      </c>
      <c r="D80" s="260" t="s">
        <v>709</v>
      </c>
      <c r="E80" s="1516" t="s">
        <v>269</v>
      </c>
      <c r="F80" s="378"/>
      <c r="G80" s="378"/>
      <c r="H80" s="378"/>
      <c r="I80" s="378"/>
      <c r="J80" s="378"/>
      <c r="K80" s="378"/>
      <c r="L80" s="378"/>
      <c r="M80" s="408"/>
      <c r="N80" s="942">
        <f t="shared" si="26"/>
        <v>0</v>
      </c>
      <c r="O80" s="819"/>
      <c r="P80" s="378"/>
      <c r="Q80" s="378"/>
      <c r="R80" s="408"/>
      <c r="S80" s="935">
        <f t="shared" si="1"/>
        <v>0</v>
      </c>
    </row>
    <row r="81" spans="1:55" ht="17.25" hidden="1" customHeight="1" x14ac:dyDescent="0.35">
      <c r="A81" s="401"/>
      <c r="B81" s="380"/>
      <c r="C81" s="1510"/>
      <c r="D81" s="263" t="s">
        <v>299</v>
      </c>
      <c r="E81" s="1516"/>
      <c r="F81" s="370">
        <f>SUM(F80+F82)</f>
        <v>0</v>
      </c>
      <c r="G81" s="370">
        <f t="shared" ref="G81:O81" si="28">SUM(G80+G82)</f>
        <v>0</v>
      </c>
      <c r="H81" s="370">
        <f t="shared" si="28"/>
        <v>0</v>
      </c>
      <c r="I81" s="370">
        <f t="shared" si="28"/>
        <v>0</v>
      </c>
      <c r="J81" s="370">
        <f t="shared" si="28"/>
        <v>0</v>
      </c>
      <c r="K81" s="370">
        <f t="shared" si="28"/>
        <v>0</v>
      </c>
      <c r="L81" s="370">
        <f t="shared" si="28"/>
        <v>0</v>
      </c>
      <c r="M81" s="370">
        <f t="shared" si="28"/>
        <v>0</v>
      </c>
      <c r="N81" s="942">
        <f t="shared" si="26"/>
        <v>0</v>
      </c>
      <c r="O81" s="370">
        <f t="shared" si="28"/>
        <v>0</v>
      </c>
      <c r="P81" s="370">
        <f t="shared" ref="P81" si="29">SUM(P80+P82)</f>
        <v>0</v>
      </c>
      <c r="Q81" s="370">
        <f t="shared" ref="Q81" si="30">SUM(Q80+Q82)</f>
        <v>0</v>
      </c>
      <c r="R81" s="370">
        <f t="shared" ref="R81" si="31">SUM(R80+R82)</f>
        <v>0</v>
      </c>
      <c r="S81" s="935">
        <f t="shared" si="1"/>
        <v>0</v>
      </c>
    </row>
    <row r="82" spans="1:55" ht="17.25" hidden="1" customHeight="1" x14ac:dyDescent="0.35">
      <c r="A82" s="401"/>
      <c r="B82" s="380"/>
      <c r="C82" s="1510"/>
      <c r="D82" s="263" t="s">
        <v>17</v>
      </c>
      <c r="E82" s="1516"/>
      <c r="F82" s="378"/>
      <c r="G82" s="378"/>
      <c r="H82" s="378"/>
      <c r="I82" s="378"/>
      <c r="J82" s="378"/>
      <c r="K82" s="378"/>
      <c r="L82" s="378"/>
      <c r="M82" s="408"/>
      <c r="N82" s="942">
        <f t="shared" si="26"/>
        <v>0</v>
      </c>
      <c r="O82" s="819"/>
      <c r="P82" s="378"/>
      <c r="Q82" s="378"/>
      <c r="R82" s="408"/>
      <c r="S82" s="935">
        <f t="shared" si="1"/>
        <v>0</v>
      </c>
    </row>
    <row r="83" spans="1:55" s="310" customFormat="1" ht="17.25" customHeight="1" x14ac:dyDescent="0.35">
      <c r="A83" s="400"/>
      <c r="B83" s="383"/>
      <c r="C83" s="1510" t="s">
        <v>421</v>
      </c>
      <c r="D83" s="260" t="s">
        <v>709</v>
      </c>
      <c r="E83" s="1516" t="s">
        <v>269</v>
      </c>
      <c r="F83" s="375"/>
      <c r="G83" s="375"/>
      <c r="H83" s="375"/>
      <c r="I83" s="375">
        <v>127000</v>
      </c>
      <c r="J83" s="375"/>
      <c r="K83" s="375"/>
      <c r="L83" s="375"/>
      <c r="M83" s="407"/>
      <c r="N83" s="942">
        <f t="shared" si="26"/>
        <v>127000</v>
      </c>
      <c r="O83" s="818"/>
      <c r="P83" s="375"/>
      <c r="Q83" s="375"/>
      <c r="R83" s="407"/>
      <c r="S83" s="934">
        <f t="shared" si="1"/>
        <v>127000</v>
      </c>
      <c r="T83" s="376"/>
      <c r="U83" s="367"/>
    </row>
    <row r="84" spans="1:55" ht="17.25" customHeight="1" x14ac:dyDescent="0.35">
      <c r="A84" s="404"/>
      <c r="B84" s="385"/>
      <c r="C84" s="1510"/>
      <c r="D84" s="263" t="s">
        <v>299</v>
      </c>
      <c r="E84" s="1516"/>
      <c r="F84" s="370">
        <f t="shared" ref="F84:M84" si="32">SUM(F83+F85)</f>
        <v>0</v>
      </c>
      <c r="G84" s="370">
        <f t="shared" si="32"/>
        <v>0</v>
      </c>
      <c r="H84" s="370">
        <f t="shared" si="32"/>
        <v>0</v>
      </c>
      <c r="I84" s="370">
        <f t="shared" si="32"/>
        <v>127000</v>
      </c>
      <c r="J84" s="370">
        <f t="shared" si="32"/>
        <v>0</v>
      </c>
      <c r="K84" s="370">
        <f t="shared" si="32"/>
        <v>0</v>
      </c>
      <c r="L84" s="370">
        <f t="shared" si="32"/>
        <v>0</v>
      </c>
      <c r="M84" s="814">
        <f t="shared" si="32"/>
        <v>0</v>
      </c>
      <c r="N84" s="942">
        <f t="shared" si="26"/>
        <v>127000</v>
      </c>
      <c r="O84" s="817">
        <f>SUM(O83+O85)</f>
        <v>0</v>
      </c>
      <c r="P84" s="370">
        <f>SUM(P83+P85)</f>
        <v>0</v>
      </c>
      <c r="Q84" s="370">
        <f>SUM(Q83+Q85)</f>
        <v>0</v>
      </c>
      <c r="R84" s="814">
        <f>SUM(R83+R85)</f>
        <v>0</v>
      </c>
      <c r="S84" s="935">
        <f t="shared" si="1"/>
        <v>127000</v>
      </c>
    </row>
    <row r="85" spans="1:55" s="451" customFormat="1" ht="17.25" customHeight="1" x14ac:dyDescent="0.4">
      <c r="A85" s="1341"/>
      <c r="B85" s="1342"/>
      <c r="C85" s="1510"/>
      <c r="D85" s="263" t="s">
        <v>17</v>
      </c>
      <c r="E85" s="1516"/>
      <c r="F85" s="806"/>
      <c r="G85" s="806">
        <v>0</v>
      </c>
      <c r="H85" s="806"/>
      <c r="I85" s="806">
        <v>0</v>
      </c>
      <c r="J85" s="806"/>
      <c r="K85" s="806"/>
      <c r="L85" s="806">
        <v>0</v>
      </c>
      <c r="M85" s="807"/>
      <c r="N85" s="943">
        <f t="shared" si="26"/>
        <v>0</v>
      </c>
      <c r="O85" s="820"/>
      <c r="P85" s="806"/>
      <c r="Q85" s="806"/>
      <c r="R85" s="807"/>
      <c r="S85" s="936">
        <f>SUM(N85:R85)</f>
        <v>0</v>
      </c>
      <c r="T85" s="448"/>
      <c r="U85" s="449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450"/>
      <c r="AY85" s="450"/>
      <c r="AZ85" s="450"/>
      <c r="BA85" s="450"/>
      <c r="BB85" s="450"/>
      <c r="BC85" s="450"/>
    </row>
    <row r="86" spans="1:55" s="310" customFormat="1" ht="17.25" hidden="1" customHeight="1" x14ac:dyDescent="0.35">
      <c r="A86" s="400"/>
      <c r="B86" s="383"/>
      <c r="C86" s="1531" t="s">
        <v>673</v>
      </c>
      <c r="D86" s="260" t="s">
        <v>709</v>
      </c>
      <c r="E86" s="1516" t="s">
        <v>269</v>
      </c>
      <c r="F86" s="375"/>
      <c r="G86" s="375"/>
      <c r="H86" s="375"/>
      <c r="I86" s="375"/>
      <c r="J86" s="375"/>
      <c r="K86" s="375"/>
      <c r="L86" s="375"/>
      <c r="M86" s="407"/>
      <c r="N86" s="941">
        <f t="shared" si="26"/>
        <v>0</v>
      </c>
      <c r="O86" s="818"/>
      <c r="P86" s="375"/>
      <c r="Q86" s="375"/>
      <c r="R86" s="407"/>
      <c r="S86" s="934">
        <f>SUM(N86:R86)</f>
        <v>0</v>
      </c>
      <c r="T86" s="376"/>
      <c r="U86" s="367"/>
    </row>
    <row r="87" spans="1:55" ht="17.25" hidden="1" customHeight="1" x14ac:dyDescent="0.35">
      <c r="A87" s="404"/>
      <c r="B87" s="385"/>
      <c r="C87" s="1531"/>
      <c r="D87" s="263" t="s">
        <v>299</v>
      </c>
      <c r="E87" s="1516"/>
      <c r="F87" s="370">
        <f t="shared" ref="F87:M87" si="33">SUM(F86+F88)</f>
        <v>0</v>
      </c>
      <c r="G87" s="370">
        <f t="shared" si="33"/>
        <v>0</v>
      </c>
      <c r="H87" s="370">
        <f t="shared" si="33"/>
        <v>0</v>
      </c>
      <c r="I87" s="370">
        <f t="shared" si="33"/>
        <v>0</v>
      </c>
      <c r="J87" s="370">
        <f t="shared" si="33"/>
        <v>0</v>
      </c>
      <c r="K87" s="370">
        <f t="shared" si="33"/>
        <v>0</v>
      </c>
      <c r="L87" s="370">
        <f t="shared" si="33"/>
        <v>0</v>
      </c>
      <c r="M87" s="814">
        <f t="shared" si="33"/>
        <v>0</v>
      </c>
      <c r="N87" s="942">
        <f t="shared" si="26"/>
        <v>0</v>
      </c>
      <c r="O87" s="817">
        <f>SUM(O86+O88)</f>
        <v>0</v>
      </c>
      <c r="P87" s="370">
        <f>SUM(P86+P88)</f>
        <v>0</v>
      </c>
      <c r="Q87" s="370">
        <f>SUM(Q86+Q88)</f>
        <v>0</v>
      </c>
      <c r="R87" s="814">
        <f>SUM(R86+R88)</f>
        <v>0</v>
      </c>
      <c r="S87" s="935">
        <f t="shared" si="1"/>
        <v>0</v>
      </c>
    </row>
    <row r="88" spans="1:55" s="451" customFormat="1" ht="17.25" hidden="1" customHeight="1" x14ac:dyDescent="0.4">
      <c r="A88" s="446"/>
      <c r="B88" s="1247"/>
      <c r="C88" s="1531"/>
      <c r="D88" s="263" t="s">
        <v>17</v>
      </c>
      <c r="E88" s="1516"/>
      <c r="F88" s="806"/>
      <c r="G88" s="806"/>
      <c r="H88" s="806"/>
      <c r="I88" s="806">
        <v>0</v>
      </c>
      <c r="J88" s="806">
        <v>0</v>
      </c>
      <c r="K88" s="806"/>
      <c r="L88" s="806"/>
      <c r="M88" s="807"/>
      <c r="N88" s="943">
        <f t="shared" si="26"/>
        <v>0</v>
      </c>
      <c r="O88" s="820"/>
      <c r="P88" s="806"/>
      <c r="Q88" s="806"/>
      <c r="R88" s="807"/>
      <c r="S88" s="936">
        <f t="shared" si="1"/>
        <v>0</v>
      </c>
      <c r="T88" s="448"/>
      <c r="U88" s="449"/>
      <c r="V88" s="450"/>
      <c r="W88" s="450"/>
      <c r="X88" s="450"/>
      <c r="Y88" s="450"/>
      <c r="Z88" s="450"/>
      <c r="AA88" s="450"/>
      <c r="AB88" s="450"/>
      <c r="AC88" s="450"/>
      <c r="AD88" s="450"/>
      <c r="AE88" s="450"/>
      <c r="AF88" s="450"/>
      <c r="AG88" s="450"/>
      <c r="AH88" s="450"/>
      <c r="AI88" s="450"/>
      <c r="AJ88" s="450"/>
      <c r="AK88" s="450"/>
      <c r="AL88" s="450"/>
      <c r="AM88" s="450"/>
      <c r="AN88" s="450"/>
      <c r="AO88" s="450"/>
      <c r="AP88" s="450"/>
      <c r="AQ88" s="450"/>
      <c r="AR88" s="450"/>
      <c r="AS88" s="450"/>
      <c r="AT88" s="450"/>
      <c r="AU88" s="450"/>
      <c r="AV88" s="450"/>
      <c r="AW88" s="450"/>
      <c r="AX88" s="450"/>
      <c r="AY88" s="450"/>
      <c r="AZ88" s="450"/>
      <c r="BA88" s="450"/>
      <c r="BB88" s="450"/>
      <c r="BC88" s="450"/>
    </row>
    <row r="89" spans="1:55" s="310" customFormat="1" ht="17.25" customHeight="1" x14ac:dyDescent="0.35">
      <c r="A89" s="400"/>
      <c r="B89" s="383"/>
      <c r="C89" s="1510" t="s">
        <v>422</v>
      </c>
      <c r="D89" s="260" t="s">
        <v>709</v>
      </c>
      <c r="E89" s="1516" t="s">
        <v>269</v>
      </c>
      <c r="F89" s="375"/>
      <c r="G89" s="375"/>
      <c r="H89" s="375"/>
      <c r="I89" s="375">
        <v>36943</v>
      </c>
      <c r="J89" s="375"/>
      <c r="K89" s="375"/>
      <c r="L89" s="375"/>
      <c r="M89" s="407"/>
      <c r="N89" s="941">
        <f t="shared" si="26"/>
        <v>36943</v>
      </c>
      <c r="O89" s="818"/>
      <c r="P89" s="375"/>
      <c r="Q89" s="375"/>
      <c r="R89" s="407"/>
      <c r="S89" s="934">
        <f t="shared" si="1"/>
        <v>36943</v>
      </c>
      <c r="T89" s="376"/>
      <c r="U89" s="367"/>
    </row>
    <row r="90" spans="1:55" ht="17.25" customHeight="1" x14ac:dyDescent="0.35">
      <c r="A90" s="401"/>
      <c r="B90" s="384"/>
      <c r="C90" s="1510"/>
      <c r="D90" s="263" t="s">
        <v>299</v>
      </c>
      <c r="E90" s="1516"/>
      <c r="F90" s="370">
        <f t="shared" ref="F90:M90" si="34">SUM(F89+F91)</f>
        <v>0</v>
      </c>
      <c r="G90" s="370">
        <f t="shared" si="34"/>
        <v>0</v>
      </c>
      <c r="H90" s="370">
        <f t="shared" si="34"/>
        <v>0</v>
      </c>
      <c r="I90" s="370">
        <f t="shared" si="34"/>
        <v>36943</v>
      </c>
      <c r="J90" s="370">
        <f t="shared" si="34"/>
        <v>0</v>
      </c>
      <c r="K90" s="370">
        <f t="shared" si="34"/>
        <v>0</v>
      </c>
      <c r="L90" s="370">
        <f t="shared" si="34"/>
        <v>0</v>
      </c>
      <c r="M90" s="814">
        <f t="shared" si="34"/>
        <v>0</v>
      </c>
      <c r="N90" s="942">
        <f t="shared" si="26"/>
        <v>36943</v>
      </c>
      <c r="O90" s="817">
        <f>SUM(O89+O91)</f>
        <v>0</v>
      </c>
      <c r="P90" s="370">
        <f>SUM(P89+P91)</f>
        <v>0</v>
      </c>
      <c r="Q90" s="370">
        <f>SUM(Q89+Q91)</f>
        <v>0</v>
      </c>
      <c r="R90" s="814">
        <f>SUM(R89+R91)</f>
        <v>0</v>
      </c>
      <c r="S90" s="935">
        <f t="shared" si="1"/>
        <v>36943</v>
      </c>
    </row>
    <row r="91" spans="1:55" ht="17.25" customHeight="1" x14ac:dyDescent="0.35">
      <c r="A91" s="401"/>
      <c r="B91" s="384"/>
      <c r="C91" s="1510"/>
      <c r="D91" s="263" t="s">
        <v>17</v>
      </c>
      <c r="E91" s="1516"/>
      <c r="F91" s="378"/>
      <c r="G91" s="378"/>
      <c r="H91" s="378"/>
      <c r="I91" s="378">
        <v>0</v>
      </c>
      <c r="J91" s="378"/>
      <c r="K91" s="378"/>
      <c r="L91" s="378"/>
      <c r="M91" s="408"/>
      <c r="N91" s="942">
        <f t="shared" si="26"/>
        <v>0</v>
      </c>
      <c r="O91" s="819"/>
      <c r="P91" s="378"/>
      <c r="Q91" s="378"/>
      <c r="R91" s="408"/>
      <c r="S91" s="935">
        <f t="shared" si="1"/>
        <v>0</v>
      </c>
    </row>
    <row r="92" spans="1:55" s="310" customFormat="1" ht="17.25" customHeight="1" x14ac:dyDescent="0.35">
      <c r="A92" s="400"/>
      <c r="B92" s="383"/>
      <c r="C92" s="1510" t="s">
        <v>378</v>
      </c>
      <c r="D92" s="260" t="s">
        <v>709</v>
      </c>
      <c r="E92" s="1516" t="s">
        <v>269</v>
      </c>
      <c r="F92" s="375"/>
      <c r="G92" s="375"/>
      <c r="H92" s="375"/>
      <c r="I92" s="375">
        <v>19966</v>
      </c>
      <c r="J92" s="375"/>
      <c r="K92" s="375"/>
      <c r="L92" s="375"/>
      <c r="M92" s="407"/>
      <c r="N92" s="941">
        <f t="shared" si="26"/>
        <v>19966</v>
      </c>
      <c r="O92" s="818"/>
      <c r="P92" s="375"/>
      <c r="Q92" s="375"/>
      <c r="R92" s="407"/>
      <c r="S92" s="934">
        <f t="shared" si="1"/>
        <v>19966</v>
      </c>
      <c r="T92" s="376"/>
      <c r="U92" s="367"/>
    </row>
    <row r="93" spans="1:55" ht="17.25" customHeight="1" x14ac:dyDescent="0.35">
      <c r="A93" s="401"/>
      <c r="B93" s="384"/>
      <c r="C93" s="1510"/>
      <c r="D93" s="263" t="s">
        <v>299</v>
      </c>
      <c r="E93" s="1516"/>
      <c r="F93" s="370">
        <f t="shared" ref="F93:M93" si="35">SUM(F92+F94)</f>
        <v>0</v>
      </c>
      <c r="G93" s="370">
        <f t="shared" si="35"/>
        <v>0</v>
      </c>
      <c r="H93" s="370">
        <f t="shared" si="35"/>
        <v>0</v>
      </c>
      <c r="I93" s="370">
        <f t="shared" si="35"/>
        <v>19966</v>
      </c>
      <c r="J93" s="370">
        <f t="shared" si="35"/>
        <v>0</v>
      </c>
      <c r="K93" s="370">
        <f t="shared" si="35"/>
        <v>0</v>
      </c>
      <c r="L93" s="370">
        <f t="shared" si="35"/>
        <v>0</v>
      </c>
      <c r="M93" s="814">
        <f t="shared" si="35"/>
        <v>0</v>
      </c>
      <c r="N93" s="942">
        <f t="shared" si="26"/>
        <v>19966</v>
      </c>
      <c r="O93" s="817">
        <f>SUM(O92+O94)</f>
        <v>0</v>
      </c>
      <c r="P93" s="370">
        <f>SUM(P92+P94)</f>
        <v>0</v>
      </c>
      <c r="Q93" s="370">
        <f>SUM(Q92+Q94)</f>
        <v>0</v>
      </c>
      <c r="R93" s="814">
        <f>SUM(R92+R94)</f>
        <v>0</v>
      </c>
      <c r="S93" s="935">
        <f t="shared" si="1"/>
        <v>19966</v>
      </c>
    </row>
    <row r="94" spans="1:55" s="451" customFormat="1" ht="17.25" customHeight="1" x14ac:dyDescent="0.4">
      <c r="A94" s="446"/>
      <c r="B94" s="1247"/>
      <c r="C94" s="1510"/>
      <c r="D94" s="263" t="s">
        <v>17</v>
      </c>
      <c r="E94" s="1516"/>
      <c r="F94" s="806"/>
      <c r="G94" s="806"/>
      <c r="H94" s="806"/>
      <c r="I94" s="806">
        <v>0</v>
      </c>
      <c r="J94" s="806"/>
      <c r="K94" s="806"/>
      <c r="L94" s="806"/>
      <c r="M94" s="807"/>
      <c r="N94" s="943">
        <f t="shared" si="26"/>
        <v>0</v>
      </c>
      <c r="O94" s="820"/>
      <c r="P94" s="806"/>
      <c r="Q94" s="806"/>
      <c r="R94" s="807"/>
      <c r="S94" s="936">
        <f t="shared" si="1"/>
        <v>0</v>
      </c>
      <c r="T94" s="448"/>
      <c r="U94" s="449"/>
      <c r="V94" s="450"/>
      <c r="W94" s="450"/>
      <c r="X94" s="450"/>
      <c r="Y94" s="450"/>
      <c r="Z94" s="450"/>
      <c r="AA94" s="450"/>
      <c r="AB94" s="450"/>
      <c r="AC94" s="450"/>
      <c r="AD94" s="450"/>
      <c r="AE94" s="450"/>
      <c r="AF94" s="450"/>
      <c r="AG94" s="450"/>
      <c r="AH94" s="450"/>
      <c r="AI94" s="450"/>
      <c r="AJ94" s="450"/>
      <c r="AK94" s="450"/>
      <c r="AL94" s="450"/>
      <c r="AM94" s="450"/>
      <c r="AN94" s="450"/>
      <c r="AO94" s="450"/>
      <c r="AP94" s="450"/>
      <c r="AQ94" s="450"/>
      <c r="AR94" s="450"/>
      <c r="AS94" s="450"/>
      <c r="AT94" s="450"/>
      <c r="AU94" s="450"/>
      <c r="AV94" s="450"/>
      <c r="AW94" s="450"/>
      <c r="AX94" s="450"/>
      <c r="AY94" s="450"/>
      <c r="AZ94" s="450"/>
      <c r="BA94" s="450"/>
      <c r="BB94" s="450"/>
      <c r="BC94" s="450"/>
    </row>
    <row r="95" spans="1:55" s="310" customFormat="1" ht="17.25" hidden="1" customHeight="1" x14ac:dyDescent="0.35">
      <c r="A95" s="400"/>
      <c r="B95" s="383"/>
      <c r="C95" s="1510" t="s">
        <v>674</v>
      </c>
      <c r="D95" s="260" t="s">
        <v>709</v>
      </c>
      <c r="E95" s="1516" t="s">
        <v>334</v>
      </c>
      <c r="F95" s="375"/>
      <c r="G95" s="375"/>
      <c r="H95" s="375"/>
      <c r="I95" s="375"/>
      <c r="J95" s="375"/>
      <c r="K95" s="375"/>
      <c r="L95" s="375"/>
      <c r="M95" s="407"/>
      <c r="N95" s="941">
        <f t="shared" si="26"/>
        <v>0</v>
      </c>
      <c r="O95" s="818"/>
      <c r="P95" s="375"/>
      <c r="Q95" s="375"/>
      <c r="R95" s="407"/>
      <c r="S95" s="934">
        <f t="shared" si="1"/>
        <v>0</v>
      </c>
      <c r="T95" s="376"/>
      <c r="U95" s="367"/>
    </row>
    <row r="96" spans="1:55" ht="17.25" hidden="1" customHeight="1" x14ac:dyDescent="0.35">
      <c r="A96" s="401"/>
      <c r="B96" s="384"/>
      <c r="C96" s="1510"/>
      <c r="D96" s="263" t="s">
        <v>299</v>
      </c>
      <c r="E96" s="1516"/>
      <c r="F96" s="378"/>
      <c r="G96" s="378"/>
      <c r="H96" s="378"/>
      <c r="I96" s="378">
        <f>I97+I95</f>
        <v>0</v>
      </c>
      <c r="J96" s="378"/>
      <c r="K96" s="378"/>
      <c r="L96" s="378"/>
      <c r="M96" s="408"/>
      <c r="N96" s="942">
        <f t="shared" si="26"/>
        <v>0</v>
      </c>
      <c r="O96" s="819"/>
      <c r="P96" s="378"/>
      <c r="Q96" s="378"/>
      <c r="R96" s="408"/>
      <c r="S96" s="935">
        <f t="shared" si="1"/>
        <v>0</v>
      </c>
    </row>
    <row r="97" spans="1:55" ht="17.25" hidden="1" customHeight="1" x14ac:dyDescent="0.4">
      <c r="A97" s="446"/>
      <c r="B97" s="1247"/>
      <c r="C97" s="1510"/>
      <c r="D97" s="263" t="s">
        <v>17</v>
      </c>
      <c r="E97" s="1516"/>
      <c r="F97" s="806"/>
      <c r="G97" s="806"/>
      <c r="H97" s="806"/>
      <c r="I97" s="806">
        <v>0</v>
      </c>
      <c r="J97" s="806"/>
      <c r="K97" s="806"/>
      <c r="L97" s="806"/>
      <c r="M97" s="807"/>
      <c r="N97" s="943">
        <f t="shared" si="26"/>
        <v>0</v>
      </c>
      <c r="O97" s="820"/>
      <c r="P97" s="806"/>
      <c r="Q97" s="806"/>
      <c r="R97" s="807"/>
      <c r="S97" s="936">
        <f t="shared" si="1"/>
        <v>0</v>
      </c>
    </row>
    <row r="98" spans="1:55" s="310" customFormat="1" ht="17.25" customHeight="1" x14ac:dyDescent="0.35">
      <c r="A98" s="400"/>
      <c r="B98" s="379"/>
      <c r="C98" s="1510" t="s">
        <v>87</v>
      </c>
      <c r="D98" s="260" t="s">
        <v>709</v>
      </c>
      <c r="E98" s="1516" t="s">
        <v>269</v>
      </c>
      <c r="F98" s="375"/>
      <c r="G98" s="375"/>
      <c r="H98" s="375"/>
      <c r="I98" s="375">
        <v>4000</v>
      </c>
      <c r="J98" s="375"/>
      <c r="K98" s="375"/>
      <c r="L98" s="375"/>
      <c r="M98" s="407"/>
      <c r="N98" s="941">
        <f t="shared" si="26"/>
        <v>4000</v>
      </c>
      <c r="O98" s="818"/>
      <c r="P98" s="375"/>
      <c r="Q98" s="375"/>
      <c r="R98" s="407"/>
      <c r="S98" s="934">
        <f t="shared" si="1"/>
        <v>4000</v>
      </c>
      <c r="T98" s="376"/>
      <c r="U98" s="367"/>
    </row>
    <row r="99" spans="1:55" ht="17.25" customHeight="1" x14ac:dyDescent="0.35">
      <c r="A99" s="401"/>
      <c r="B99" s="380"/>
      <c r="C99" s="1510"/>
      <c r="D99" s="263" t="s">
        <v>299</v>
      </c>
      <c r="E99" s="1516"/>
      <c r="F99" s="370">
        <f>SUM(F98+F100)</f>
        <v>0</v>
      </c>
      <c r="G99" s="370">
        <f t="shared" ref="G99:M99" si="36">SUM(G98+G100)</f>
        <v>0</v>
      </c>
      <c r="H99" s="370">
        <f t="shared" si="36"/>
        <v>0</v>
      </c>
      <c r="I99" s="370">
        <f t="shared" si="36"/>
        <v>4000</v>
      </c>
      <c r="J99" s="370">
        <f t="shared" si="36"/>
        <v>0</v>
      </c>
      <c r="K99" s="370">
        <f t="shared" si="36"/>
        <v>0</v>
      </c>
      <c r="L99" s="370">
        <f t="shared" si="36"/>
        <v>0</v>
      </c>
      <c r="M99" s="814">
        <f t="shared" si="36"/>
        <v>0</v>
      </c>
      <c r="N99" s="942">
        <f t="shared" si="26"/>
        <v>4000</v>
      </c>
      <c r="O99" s="817">
        <f>SUM(O98+O100)</f>
        <v>0</v>
      </c>
      <c r="P99" s="370">
        <f>SUM(P98+P100)</f>
        <v>0</v>
      </c>
      <c r="Q99" s="370">
        <f>SUM(Q98+Q100)</f>
        <v>0</v>
      </c>
      <c r="R99" s="814">
        <f>SUM(R98+R100)</f>
        <v>0</v>
      </c>
      <c r="S99" s="935">
        <f t="shared" si="1"/>
        <v>4000</v>
      </c>
    </row>
    <row r="100" spans="1:55" s="451" customFormat="1" ht="17.25" customHeight="1" x14ac:dyDescent="0.4">
      <c r="A100" s="446"/>
      <c r="B100" s="447"/>
      <c r="C100" s="1510"/>
      <c r="D100" s="263" t="s">
        <v>17</v>
      </c>
      <c r="E100" s="1516"/>
      <c r="F100" s="806"/>
      <c r="G100" s="806"/>
      <c r="H100" s="806"/>
      <c r="I100" s="806">
        <v>0</v>
      </c>
      <c r="J100" s="806"/>
      <c r="K100" s="806"/>
      <c r="L100" s="806"/>
      <c r="M100" s="807"/>
      <c r="N100" s="943">
        <f t="shared" si="26"/>
        <v>0</v>
      </c>
      <c r="O100" s="820"/>
      <c r="P100" s="806"/>
      <c r="Q100" s="806"/>
      <c r="R100" s="807"/>
      <c r="S100" s="936">
        <f t="shared" si="1"/>
        <v>0</v>
      </c>
      <c r="T100" s="448"/>
      <c r="U100" s="449"/>
      <c r="V100" s="450"/>
      <c r="W100" s="450"/>
      <c r="X100" s="450"/>
      <c r="Y100" s="450"/>
      <c r="Z100" s="450"/>
      <c r="AA100" s="450"/>
      <c r="AB100" s="450"/>
      <c r="AC100" s="450"/>
      <c r="AD100" s="450"/>
      <c r="AE100" s="450"/>
      <c r="AF100" s="450"/>
      <c r="AG100" s="450"/>
      <c r="AH100" s="450"/>
      <c r="AI100" s="450"/>
      <c r="AJ100" s="450"/>
      <c r="AK100" s="450"/>
      <c r="AL100" s="450"/>
      <c r="AM100" s="450"/>
      <c r="AN100" s="450"/>
      <c r="AO100" s="450"/>
      <c r="AP100" s="450"/>
      <c r="AQ100" s="450"/>
      <c r="AR100" s="450"/>
      <c r="AS100" s="450"/>
      <c r="AT100" s="450"/>
      <c r="AU100" s="450"/>
      <c r="AV100" s="450"/>
      <c r="AW100" s="450"/>
      <c r="AX100" s="450"/>
      <c r="AY100" s="450"/>
      <c r="AZ100" s="450"/>
      <c r="BA100" s="450"/>
      <c r="BB100" s="450"/>
      <c r="BC100" s="450"/>
    </row>
    <row r="101" spans="1:55" s="310" customFormat="1" ht="17.25" customHeight="1" x14ac:dyDescent="0.35">
      <c r="A101" s="400"/>
      <c r="B101" s="379"/>
      <c r="C101" s="1510" t="s">
        <v>423</v>
      </c>
      <c r="D101" s="260" t="s">
        <v>709</v>
      </c>
      <c r="E101" s="1516" t="s">
        <v>269</v>
      </c>
      <c r="F101" s="375"/>
      <c r="G101" s="375"/>
      <c r="H101" s="375"/>
      <c r="I101" s="375">
        <v>600</v>
      </c>
      <c r="J101" s="375"/>
      <c r="K101" s="375"/>
      <c r="L101" s="375"/>
      <c r="M101" s="407"/>
      <c r="N101" s="941">
        <f t="shared" si="26"/>
        <v>600</v>
      </c>
      <c r="O101" s="818"/>
      <c r="P101" s="375"/>
      <c r="Q101" s="375"/>
      <c r="R101" s="407"/>
      <c r="S101" s="934">
        <f t="shared" si="1"/>
        <v>600</v>
      </c>
      <c r="T101" s="376"/>
      <c r="U101" s="367"/>
    </row>
    <row r="102" spans="1:55" ht="17.25" customHeight="1" x14ac:dyDescent="0.35">
      <c r="A102" s="401"/>
      <c r="B102" s="380"/>
      <c r="C102" s="1510"/>
      <c r="D102" s="263" t="s">
        <v>299</v>
      </c>
      <c r="E102" s="1516"/>
      <c r="F102" s="370">
        <f t="shared" ref="F102:M102" si="37">SUM(F101+F103)</f>
        <v>0</v>
      </c>
      <c r="G102" s="370">
        <f t="shared" si="37"/>
        <v>0</v>
      </c>
      <c r="H102" s="370">
        <f t="shared" si="37"/>
        <v>0</v>
      </c>
      <c r="I102" s="370">
        <f t="shared" si="37"/>
        <v>600</v>
      </c>
      <c r="J102" s="370">
        <f t="shared" si="37"/>
        <v>0</v>
      </c>
      <c r="K102" s="370">
        <f t="shared" si="37"/>
        <v>0</v>
      </c>
      <c r="L102" s="370">
        <f t="shared" si="37"/>
        <v>0</v>
      </c>
      <c r="M102" s="814">
        <f t="shared" si="37"/>
        <v>0</v>
      </c>
      <c r="N102" s="942">
        <f t="shared" si="26"/>
        <v>600</v>
      </c>
      <c r="O102" s="817">
        <f>SUM(O101+O103)</f>
        <v>0</v>
      </c>
      <c r="P102" s="370">
        <f>SUM(P101+P103)</f>
        <v>0</v>
      </c>
      <c r="Q102" s="370">
        <f>SUM(Q101+Q103)</f>
        <v>0</v>
      </c>
      <c r="R102" s="814">
        <f>SUM(R101+R103)</f>
        <v>0</v>
      </c>
      <c r="S102" s="935">
        <f t="shared" si="1"/>
        <v>600</v>
      </c>
    </row>
    <row r="103" spans="1:55" s="451" customFormat="1" ht="21" customHeight="1" x14ac:dyDescent="0.4">
      <c r="A103" s="446"/>
      <c r="B103" s="447"/>
      <c r="C103" s="1510"/>
      <c r="D103" s="263" t="s">
        <v>17</v>
      </c>
      <c r="E103" s="1516"/>
      <c r="F103" s="806"/>
      <c r="G103" s="806"/>
      <c r="H103" s="806"/>
      <c r="I103" s="806">
        <v>0</v>
      </c>
      <c r="J103" s="806"/>
      <c r="K103" s="806"/>
      <c r="L103" s="806"/>
      <c r="M103" s="807"/>
      <c r="N103" s="943">
        <f t="shared" si="26"/>
        <v>0</v>
      </c>
      <c r="O103" s="820"/>
      <c r="P103" s="806"/>
      <c r="Q103" s="806"/>
      <c r="R103" s="807"/>
      <c r="S103" s="936">
        <f t="shared" si="1"/>
        <v>0</v>
      </c>
      <c r="T103" s="448"/>
      <c r="U103" s="449"/>
      <c r="V103" s="450"/>
      <c r="W103" s="450"/>
      <c r="X103" s="450"/>
      <c r="Y103" s="450"/>
      <c r="Z103" s="450"/>
      <c r="AA103" s="450"/>
      <c r="AB103" s="450"/>
      <c r="AC103" s="450"/>
      <c r="AD103" s="450"/>
      <c r="AE103" s="450"/>
      <c r="AF103" s="450"/>
      <c r="AG103" s="450"/>
      <c r="AH103" s="450"/>
      <c r="AI103" s="450"/>
      <c r="AJ103" s="450"/>
      <c r="AK103" s="450"/>
      <c r="AL103" s="450"/>
      <c r="AM103" s="450"/>
      <c r="AN103" s="450"/>
      <c r="AO103" s="450"/>
      <c r="AP103" s="450"/>
      <c r="AQ103" s="450"/>
      <c r="AR103" s="450"/>
      <c r="AS103" s="450"/>
      <c r="AT103" s="450"/>
      <c r="AU103" s="450"/>
      <c r="AV103" s="450"/>
      <c r="AW103" s="450"/>
      <c r="AX103" s="450"/>
      <c r="AY103" s="450"/>
      <c r="AZ103" s="450"/>
      <c r="BA103" s="450"/>
      <c r="BB103" s="450"/>
      <c r="BC103" s="450"/>
    </row>
    <row r="104" spans="1:55" s="310" customFormat="1" ht="17.25" customHeight="1" x14ac:dyDescent="0.35">
      <c r="A104" s="400"/>
      <c r="B104" s="379"/>
      <c r="C104" s="1510" t="s">
        <v>424</v>
      </c>
      <c r="D104" s="260" t="s">
        <v>709</v>
      </c>
      <c r="E104" s="1516" t="s">
        <v>269</v>
      </c>
      <c r="F104" s="375"/>
      <c r="G104" s="375"/>
      <c r="H104" s="375"/>
      <c r="I104" s="375">
        <v>1500</v>
      </c>
      <c r="J104" s="375"/>
      <c r="K104" s="375"/>
      <c r="L104" s="375"/>
      <c r="M104" s="407"/>
      <c r="N104" s="941">
        <f t="shared" si="26"/>
        <v>1500</v>
      </c>
      <c r="O104" s="818"/>
      <c r="P104" s="375"/>
      <c r="Q104" s="375"/>
      <c r="R104" s="407"/>
      <c r="S104" s="934">
        <f t="shared" si="1"/>
        <v>1500</v>
      </c>
      <c r="T104" s="376"/>
      <c r="U104" s="367"/>
    </row>
    <row r="105" spans="1:55" ht="17.25" customHeight="1" x14ac:dyDescent="0.35">
      <c r="A105" s="401"/>
      <c r="B105" s="380"/>
      <c r="C105" s="1510"/>
      <c r="D105" s="263" t="s">
        <v>299</v>
      </c>
      <c r="E105" s="1516"/>
      <c r="F105" s="370">
        <f t="shared" ref="F105:M105" si="38">SUM(F104+F106)</f>
        <v>0</v>
      </c>
      <c r="G105" s="370">
        <f t="shared" si="38"/>
        <v>0</v>
      </c>
      <c r="H105" s="370">
        <f t="shared" si="38"/>
        <v>0</v>
      </c>
      <c r="I105" s="370">
        <f t="shared" si="38"/>
        <v>1500</v>
      </c>
      <c r="J105" s="370">
        <f t="shared" si="38"/>
        <v>0</v>
      </c>
      <c r="K105" s="370">
        <f t="shared" si="38"/>
        <v>0</v>
      </c>
      <c r="L105" s="370">
        <f t="shared" si="38"/>
        <v>0</v>
      </c>
      <c r="M105" s="814">
        <f t="shared" si="38"/>
        <v>0</v>
      </c>
      <c r="N105" s="942">
        <f t="shared" si="26"/>
        <v>1500</v>
      </c>
      <c r="O105" s="817">
        <f>SUM(O104+O106)</f>
        <v>0</v>
      </c>
      <c r="P105" s="370">
        <f>SUM(P104+P106)</f>
        <v>0</v>
      </c>
      <c r="Q105" s="370">
        <f>SUM(Q104+Q106)</f>
        <v>0</v>
      </c>
      <c r="R105" s="814">
        <f>SUM(R104+R106)</f>
        <v>0</v>
      </c>
      <c r="S105" s="935">
        <f t="shared" si="1"/>
        <v>1500</v>
      </c>
    </row>
    <row r="106" spans="1:55" ht="17.25" customHeight="1" x14ac:dyDescent="0.4">
      <c r="A106" s="446"/>
      <c r="B106" s="1247"/>
      <c r="C106" s="1510"/>
      <c r="D106" s="263" t="s">
        <v>17</v>
      </c>
      <c r="E106" s="1516"/>
      <c r="F106" s="806"/>
      <c r="G106" s="806"/>
      <c r="H106" s="806"/>
      <c r="I106" s="806">
        <v>0</v>
      </c>
      <c r="J106" s="806"/>
      <c r="K106" s="806"/>
      <c r="L106" s="806"/>
      <c r="M106" s="807"/>
      <c r="N106" s="943">
        <f t="shared" si="26"/>
        <v>0</v>
      </c>
      <c r="O106" s="820"/>
      <c r="P106" s="806"/>
      <c r="Q106" s="806"/>
      <c r="R106" s="807"/>
      <c r="S106" s="936">
        <f t="shared" si="1"/>
        <v>0</v>
      </c>
    </row>
    <row r="107" spans="1:55" s="310" customFormat="1" ht="17.25" customHeight="1" x14ac:dyDescent="0.35">
      <c r="A107" s="400"/>
      <c r="B107" s="379"/>
      <c r="C107" s="1510" t="s">
        <v>425</v>
      </c>
      <c r="D107" s="260" t="s">
        <v>709</v>
      </c>
      <c r="E107" s="1516" t="s">
        <v>334</v>
      </c>
      <c r="F107" s="375"/>
      <c r="G107" s="375"/>
      <c r="H107" s="375"/>
      <c r="I107" s="375">
        <v>548</v>
      </c>
      <c r="J107" s="375"/>
      <c r="K107" s="375"/>
      <c r="L107" s="375"/>
      <c r="M107" s="407"/>
      <c r="N107" s="941">
        <f t="shared" si="26"/>
        <v>548</v>
      </c>
      <c r="O107" s="818"/>
      <c r="P107" s="375"/>
      <c r="Q107" s="375"/>
      <c r="R107" s="407"/>
      <c r="S107" s="934">
        <f t="shared" si="1"/>
        <v>548</v>
      </c>
      <c r="T107" s="376"/>
      <c r="U107" s="367"/>
    </row>
    <row r="108" spans="1:55" ht="17.25" customHeight="1" x14ac:dyDescent="0.35">
      <c r="A108" s="401"/>
      <c r="B108" s="380"/>
      <c r="C108" s="1510"/>
      <c r="D108" s="263" t="s">
        <v>299</v>
      </c>
      <c r="E108" s="1516"/>
      <c r="F108" s="370">
        <f t="shared" ref="F108:M108" si="39">SUM(F107+F109)</f>
        <v>0</v>
      </c>
      <c r="G108" s="370">
        <f t="shared" si="39"/>
        <v>0</v>
      </c>
      <c r="H108" s="370">
        <f t="shared" si="39"/>
        <v>0</v>
      </c>
      <c r="I108" s="370">
        <f t="shared" si="39"/>
        <v>548</v>
      </c>
      <c r="J108" s="370">
        <f t="shared" si="39"/>
        <v>0</v>
      </c>
      <c r="K108" s="370">
        <f t="shared" si="39"/>
        <v>0</v>
      </c>
      <c r="L108" s="370">
        <f t="shared" si="39"/>
        <v>0</v>
      </c>
      <c r="M108" s="814">
        <f t="shared" si="39"/>
        <v>0</v>
      </c>
      <c r="N108" s="942">
        <f t="shared" si="26"/>
        <v>548</v>
      </c>
      <c r="O108" s="817">
        <f>SUM(O107+O109)</f>
        <v>0</v>
      </c>
      <c r="P108" s="370">
        <f>SUM(P107+P109)</f>
        <v>0</v>
      </c>
      <c r="Q108" s="370">
        <f>SUM(Q107+Q109)</f>
        <v>0</v>
      </c>
      <c r="R108" s="814">
        <f>SUM(R107+R109)</f>
        <v>0</v>
      </c>
      <c r="S108" s="935">
        <f t="shared" si="1"/>
        <v>548</v>
      </c>
    </row>
    <row r="109" spans="1:55" ht="17.25" customHeight="1" x14ac:dyDescent="0.4">
      <c r="A109" s="446"/>
      <c r="B109" s="1247"/>
      <c r="C109" s="1510"/>
      <c r="D109" s="263" t="s">
        <v>17</v>
      </c>
      <c r="E109" s="1516"/>
      <c r="F109" s="806"/>
      <c r="G109" s="806"/>
      <c r="H109" s="806"/>
      <c r="I109" s="806">
        <v>0</v>
      </c>
      <c r="J109" s="806"/>
      <c r="K109" s="806"/>
      <c r="L109" s="806"/>
      <c r="M109" s="807"/>
      <c r="N109" s="943">
        <f t="shared" si="26"/>
        <v>0</v>
      </c>
      <c r="O109" s="820"/>
      <c r="P109" s="806"/>
      <c r="Q109" s="806"/>
      <c r="R109" s="807"/>
      <c r="S109" s="936">
        <f t="shared" si="1"/>
        <v>0</v>
      </c>
    </row>
    <row r="110" spans="1:55" s="310" customFormat="1" ht="17.25" customHeight="1" x14ac:dyDescent="0.35">
      <c r="A110" s="400"/>
      <c r="B110" s="379"/>
      <c r="C110" s="1510" t="s">
        <v>559</v>
      </c>
      <c r="D110" s="260" t="s">
        <v>709</v>
      </c>
      <c r="E110" s="1516" t="s">
        <v>269</v>
      </c>
      <c r="F110" s="375"/>
      <c r="G110" s="375">
        <v>2377</v>
      </c>
      <c r="H110" s="375"/>
      <c r="I110" s="375"/>
      <c r="J110" s="375"/>
      <c r="K110" s="375"/>
      <c r="L110" s="375"/>
      <c r="M110" s="407"/>
      <c r="N110" s="941">
        <f t="shared" ref="N110:N142" si="40">SUM(F110:M110)</f>
        <v>2377</v>
      </c>
      <c r="O110" s="818"/>
      <c r="P110" s="375"/>
      <c r="Q110" s="375"/>
      <c r="R110" s="407">
        <v>0</v>
      </c>
      <c r="S110" s="934">
        <f t="shared" si="1"/>
        <v>2377</v>
      </c>
      <c r="T110" s="376"/>
      <c r="U110" s="367"/>
    </row>
    <row r="111" spans="1:55" ht="17.25" customHeight="1" x14ac:dyDescent="0.35">
      <c r="A111" s="401"/>
      <c r="B111" s="380"/>
      <c r="C111" s="1510"/>
      <c r="D111" s="263" t="s">
        <v>299</v>
      </c>
      <c r="E111" s="1516"/>
      <c r="F111" s="370">
        <f t="shared" ref="F111:M111" si="41">SUM(F110+F112)</f>
        <v>0</v>
      </c>
      <c r="G111" s="370">
        <f t="shared" si="41"/>
        <v>2377</v>
      </c>
      <c r="H111" s="370">
        <f t="shared" si="41"/>
        <v>0</v>
      </c>
      <c r="I111" s="370">
        <f t="shared" si="41"/>
        <v>0</v>
      </c>
      <c r="J111" s="370">
        <f t="shared" si="41"/>
        <v>0</v>
      </c>
      <c r="K111" s="370">
        <f t="shared" si="41"/>
        <v>0</v>
      </c>
      <c r="L111" s="370">
        <f t="shared" si="41"/>
        <v>0</v>
      </c>
      <c r="M111" s="814">
        <f t="shared" si="41"/>
        <v>0</v>
      </c>
      <c r="N111" s="942">
        <f t="shared" si="40"/>
        <v>2377</v>
      </c>
      <c r="O111" s="817">
        <f>SUM(O110+O112)</f>
        <v>0</v>
      </c>
      <c r="P111" s="370">
        <f>SUM(P110+P112)</f>
        <v>0</v>
      </c>
      <c r="Q111" s="370">
        <f>SUM(Q110+Q112)</f>
        <v>0</v>
      </c>
      <c r="R111" s="814">
        <f>SUM(R110+R112)</f>
        <v>0</v>
      </c>
      <c r="S111" s="934">
        <f t="shared" si="1"/>
        <v>2377</v>
      </c>
    </row>
    <row r="112" spans="1:55" s="309" customFormat="1" ht="21.75" customHeight="1" x14ac:dyDescent="0.4">
      <c r="A112" s="405"/>
      <c r="B112" s="386"/>
      <c r="C112" s="1510"/>
      <c r="D112" s="263" t="s">
        <v>17</v>
      </c>
      <c r="E112" s="1516"/>
      <c r="F112" s="906"/>
      <c r="G112" s="906">
        <v>0</v>
      </c>
      <c r="H112" s="906"/>
      <c r="I112" s="906"/>
      <c r="J112" s="906"/>
      <c r="K112" s="906"/>
      <c r="L112" s="906"/>
      <c r="M112" s="907"/>
      <c r="N112" s="944">
        <f t="shared" si="40"/>
        <v>0</v>
      </c>
      <c r="O112" s="908"/>
      <c r="P112" s="906"/>
      <c r="Q112" s="906">
        <v>0</v>
      </c>
      <c r="R112" s="907"/>
      <c r="S112" s="937">
        <f t="shared" si="1"/>
        <v>0</v>
      </c>
      <c r="T112" s="387"/>
      <c r="U112" s="373"/>
    </row>
    <row r="113" spans="1:21" s="309" customFormat="1" ht="21.75" customHeight="1" x14ac:dyDescent="0.4">
      <c r="A113" s="1101"/>
      <c r="B113" s="386"/>
      <c r="C113" s="1510" t="s">
        <v>711</v>
      </c>
      <c r="D113" s="260" t="s">
        <v>709</v>
      </c>
      <c r="E113" s="1511" t="s">
        <v>334</v>
      </c>
      <c r="F113" s="808">
        <v>0</v>
      </c>
      <c r="G113" s="808">
        <v>32368</v>
      </c>
      <c r="H113" s="808">
        <v>0</v>
      </c>
      <c r="I113" s="808">
        <v>0</v>
      </c>
      <c r="J113" s="808">
        <v>0</v>
      </c>
      <c r="K113" s="808"/>
      <c r="L113" s="808">
        <v>0</v>
      </c>
      <c r="M113" s="809">
        <v>0</v>
      </c>
      <c r="N113" s="942">
        <f t="shared" si="40"/>
        <v>32368</v>
      </c>
      <c r="O113" s="821">
        <v>0</v>
      </c>
      <c r="P113" s="808">
        <v>0</v>
      </c>
      <c r="Q113" s="808">
        <v>0</v>
      </c>
      <c r="R113" s="809">
        <v>0</v>
      </c>
      <c r="S113" s="934">
        <f t="shared" ref="S113:S142" si="42">SUM(N113:R113)</f>
        <v>32368</v>
      </c>
      <c r="T113" s="387"/>
      <c r="U113" s="373"/>
    </row>
    <row r="114" spans="1:21" s="309" customFormat="1" ht="21.75" customHeight="1" x14ac:dyDescent="0.35">
      <c r="A114" s="1101"/>
      <c r="B114" s="386"/>
      <c r="C114" s="1510"/>
      <c r="D114" s="263" t="s">
        <v>299</v>
      </c>
      <c r="E114" s="1512"/>
      <c r="F114" s="370">
        <f>SUM(F113+F115)</f>
        <v>0</v>
      </c>
      <c r="G114" s="370">
        <f t="shared" ref="G114:R114" si="43">SUM(G113+G115)</f>
        <v>32368</v>
      </c>
      <c r="H114" s="370">
        <f t="shared" si="43"/>
        <v>0</v>
      </c>
      <c r="I114" s="370">
        <f t="shared" si="43"/>
        <v>0</v>
      </c>
      <c r="J114" s="370">
        <f t="shared" si="43"/>
        <v>0</v>
      </c>
      <c r="K114" s="370">
        <f t="shared" si="43"/>
        <v>0</v>
      </c>
      <c r="L114" s="370">
        <f t="shared" si="43"/>
        <v>0</v>
      </c>
      <c r="M114" s="814">
        <f t="shared" si="43"/>
        <v>0</v>
      </c>
      <c r="N114" s="942">
        <f t="shared" si="40"/>
        <v>32368</v>
      </c>
      <c r="O114" s="817">
        <f t="shared" si="43"/>
        <v>0</v>
      </c>
      <c r="P114" s="370">
        <f t="shared" si="43"/>
        <v>0</v>
      </c>
      <c r="Q114" s="370">
        <f t="shared" si="43"/>
        <v>0</v>
      </c>
      <c r="R114" s="814">
        <f t="shared" si="43"/>
        <v>0</v>
      </c>
      <c r="S114" s="934">
        <f t="shared" si="42"/>
        <v>32368</v>
      </c>
      <c r="T114" s="387"/>
      <c r="U114" s="373"/>
    </row>
    <row r="115" spans="1:21" s="309" customFormat="1" ht="21.75" customHeight="1" x14ac:dyDescent="0.4">
      <c r="A115" s="1102"/>
      <c r="B115" s="815"/>
      <c r="C115" s="1510"/>
      <c r="D115" s="263" t="s">
        <v>17</v>
      </c>
      <c r="E115" s="1512"/>
      <c r="F115" s="1289"/>
      <c r="G115" s="1289">
        <v>0</v>
      </c>
      <c r="H115" s="1289"/>
      <c r="I115" s="1289"/>
      <c r="J115" s="1289"/>
      <c r="K115" s="1289">
        <v>0</v>
      </c>
      <c r="L115" s="1289"/>
      <c r="M115" s="1290">
        <v>0</v>
      </c>
      <c r="N115" s="1267">
        <f t="shared" si="40"/>
        <v>0</v>
      </c>
      <c r="O115" s="1291"/>
      <c r="P115" s="1289"/>
      <c r="Q115" s="1289"/>
      <c r="R115" s="1290"/>
      <c r="S115" s="1268">
        <f t="shared" si="42"/>
        <v>0</v>
      </c>
      <c r="T115" s="387"/>
      <c r="U115" s="373"/>
    </row>
    <row r="116" spans="1:21" s="309" customFormat="1" ht="21.75" customHeight="1" x14ac:dyDescent="0.4">
      <c r="A116" s="405"/>
      <c r="B116" s="1107"/>
      <c r="C116" s="1513" t="s">
        <v>589</v>
      </c>
      <c r="D116" s="260" t="s">
        <v>709</v>
      </c>
      <c r="E116" s="1515" t="s">
        <v>334</v>
      </c>
      <c r="F116" s="808"/>
      <c r="G116" s="808">
        <v>141736</v>
      </c>
      <c r="H116" s="808"/>
      <c r="I116" s="808"/>
      <c r="J116" s="808"/>
      <c r="K116" s="808"/>
      <c r="L116" s="808"/>
      <c r="M116" s="809"/>
      <c r="N116" s="942">
        <f t="shared" si="40"/>
        <v>141736</v>
      </c>
      <c r="O116" s="821"/>
      <c r="P116" s="808"/>
      <c r="Q116" s="808"/>
      <c r="R116" s="1108"/>
      <c r="S116" s="937">
        <f t="shared" si="42"/>
        <v>141736</v>
      </c>
      <c r="T116" s="387"/>
      <c r="U116" s="373"/>
    </row>
    <row r="117" spans="1:21" s="309" customFormat="1" ht="21.75" customHeight="1" x14ac:dyDescent="0.4">
      <c r="A117" s="405"/>
      <c r="B117" s="1107"/>
      <c r="C117" s="1513"/>
      <c r="D117" s="263" t="s">
        <v>299</v>
      </c>
      <c r="E117" s="1532"/>
      <c r="F117" s="370">
        <f>SUM(F116+F118)</f>
        <v>0</v>
      </c>
      <c r="G117" s="370">
        <f t="shared" ref="G117:M117" si="44">SUM(G116+G118)</f>
        <v>141736</v>
      </c>
      <c r="H117" s="370">
        <f t="shared" si="44"/>
        <v>0</v>
      </c>
      <c r="I117" s="370">
        <f t="shared" si="44"/>
        <v>0</v>
      </c>
      <c r="J117" s="370">
        <f t="shared" si="44"/>
        <v>0</v>
      </c>
      <c r="K117" s="370">
        <f t="shared" si="44"/>
        <v>0</v>
      </c>
      <c r="L117" s="370">
        <f t="shared" si="44"/>
        <v>0</v>
      </c>
      <c r="M117" s="814">
        <f t="shared" si="44"/>
        <v>0</v>
      </c>
      <c r="N117" s="942">
        <f t="shared" si="40"/>
        <v>141736</v>
      </c>
      <c r="O117" s="821">
        <v>0</v>
      </c>
      <c r="P117" s="808">
        <v>0</v>
      </c>
      <c r="Q117" s="808">
        <v>0</v>
      </c>
      <c r="R117" s="1108">
        <v>0</v>
      </c>
      <c r="S117" s="937">
        <f t="shared" si="42"/>
        <v>141736</v>
      </c>
      <c r="T117" s="387"/>
      <c r="U117" s="373"/>
    </row>
    <row r="118" spans="1:21" s="309" customFormat="1" ht="21.75" customHeight="1" x14ac:dyDescent="0.4">
      <c r="A118" s="1101"/>
      <c r="B118" s="1107"/>
      <c r="C118" s="1513"/>
      <c r="D118" s="263" t="s">
        <v>17</v>
      </c>
      <c r="E118" s="1532"/>
      <c r="F118" s="808"/>
      <c r="G118" s="808">
        <v>0</v>
      </c>
      <c r="H118" s="808"/>
      <c r="I118" s="808"/>
      <c r="J118" s="808"/>
      <c r="K118" s="808">
        <v>0</v>
      </c>
      <c r="L118" s="808"/>
      <c r="M118" s="809"/>
      <c r="N118" s="942">
        <f t="shared" si="40"/>
        <v>0</v>
      </c>
      <c r="O118" s="821"/>
      <c r="P118" s="808"/>
      <c r="Q118" s="808"/>
      <c r="R118" s="1108"/>
      <c r="S118" s="937">
        <f t="shared" si="42"/>
        <v>0</v>
      </c>
      <c r="T118" s="387"/>
      <c r="U118" s="373"/>
    </row>
    <row r="119" spans="1:21" s="309" customFormat="1" ht="21.75" hidden="1" customHeight="1" x14ac:dyDescent="0.4">
      <c r="A119" s="1102"/>
      <c r="B119" s="1107"/>
      <c r="C119" s="1513" t="s">
        <v>711</v>
      </c>
      <c r="D119" s="260" t="s">
        <v>709</v>
      </c>
      <c r="E119" s="1516" t="s">
        <v>269</v>
      </c>
      <c r="F119" s="808"/>
      <c r="G119" s="808"/>
      <c r="H119" s="808"/>
      <c r="I119" s="808"/>
      <c r="J119" s="808"/>
      <c r="K119" s="808"/>
      <c r="L119" s="808"/>
      <c r="M119" s="809"/>
      <c r="N119" s="942">
        <f t="shared" si="40"/>
        <v>0</v>
      </c>
      <c r="O119" s="821"/>
      <c r="P119" s="808"/>
      <c r="Q119" s="808"/>
      <c r="R119" s="1108"/>
      <c r="S119" s="937">
        <f t="shared" si="42"/>
        <v>0</v>
      </c>
      <c r="T119" s="387"/>
      <c r="U119" s="373"/>
    </row>
    <row r="120" spans="1:21" s="309" customFormat="1" ht="21.75" hidden="1" customHeight="1" x14ac:dyDescent="0.35">
      <c r="A120" s="405"/>
      <c r="B120" s="1107"/>
      <c r="C120" s="1513"/>
      <c r="D120" s="263" t="s">
        <v>299</v>
      </c>
      <c r="E120" s="1516"/>
      <c r="F120" s="370">
        <f>SUM(F119+F121)</f>
        <v>0</v>
      </c>
      <c r="G120" s="370">
        <f t="shared" ref="G120:O120" si="45">SUM(G119+G121)</f>
        <v>0</v>
      </c>
      <c r="H120" s="370">
        <f t="shared" si="45"/>
        <v>0</v>
      </c>
      <c r="I120" s="370">
        <f t="shared" si="45"/>
        <v>0</v>
      </c>
      <c r="J120" s="370">
        <f t="shared" si="45"/>
        <v>0</v>
      </c>
      <c r="K120" s="370">
        <f t="shared" si="45"/>
        <v>0</v>
      </c>
      <c r="L120" s="370">
        <f t="shared" si="45"/>
        <v>0</v>
      </c>
      <c r="M120" s="370">
        <f t="shared" si="45"/>
        <v>0</v>
      </c>
      <c r="N120" s="942">
        <f t="shared" si="40"/>
        <v>0</v>
      </c>
      <c r="O120" s="370">
        <f t="shared" si="45"/>
        <v>0</v>
      </c>
      <c r="P120" s="370">
        <f t="shared" ref="P120" si="46">SUM(P119+P121)</f>
        <v>0</v>
      </c>
      <c r="Q120" s="370">
        <f t="shared" ref="Q120" si="47">SUM(Q119+Q121)</f>
        <v>0</v>
      </c>
      <c r="R120" s="370">
        <f t="shared" ref="R120" si="48">SUM(R119+R121)</f>
        <v>0</v>
      </c>
      <c r="S120" s="937">
        <f t="shared" si="42"/>
        <v>0</v>
      </c>
      <c r="T120" s="387"/>
      <c r="U120" s="373"/>
    </row>
    <row r="121" spans="1:21" s="309" customFormat="1" ht="21.75" hidden="1" customHeight="1" x14ac:dyDescent="0.4">
      <c r="A121" s="1106"/>
      <c r="B121" s="1219"/>
      <c r="C121" s="1514"/>
      <c r="D121" s="263" t="s">
        <v>17</v>
      </c>
      <c r="E121" s="1520"/>
      <c r="F121" s="906"/>
      <c r="G121" s="906"/>
      <c r="H121" s="906"/>
      <c r="I121" s="906"/>
      <c r="J121" s="906"/>
      <c r="K121" s="906"/>
      <c r="L121" s="906"/>
      <c r="M121" s="907"/>
      <c r="N121" s="944">
        <f t="shared" si="40"/>
        <v>0</v>
      </c>
      <c r="O121" s="908"/>
      <c r="P121" s="906"/>
      <c r="Q121" s="906">
        <v>0</v>
      </c>
      <c r="R121" s="1220"/>
      <c r="S121" s="937">
        <f t="shared" si="42"/>
        <v>0</v>
      </c>
      <c r="T121" s="387"/>
      <c r="U121" s="373"/>
    </row>
    <row r="122" spans="1:21" s="309" customFormat="1" ht="21.75" customHeight="1" x14ac:dyDescent="0.4">
      <c r="A122" s="1101"/>
      <c r="B122" s="1107"/>
      <c r="C122" s="1513" t="s">
        <v>713</v>
      </c>
      <c r="D122" s="260" t="s">
        <v>709</v>
      </c>
      <c r="E122" s="1517" t="s">
        <v>334</v>
      </c>
      <c r="F122" s="808"/>
      <c r="G122" s="808"/>
      <c r="H122" s="808"/>
      <c r="I122" s="808"/>
      <c r="J122" s="808"/>
      <c r="K122" s="808"/>
      <c r="L122" s="808">
        <v>85977</v>
      </c>
      <c r="M122" s="809"/>
      <c r="N122" s="942">
        <f t="shared" si="40"/>
        <v>85977</v>
      </c>
      <c r="O122" s="821"/>
      <c r="P122" s="808">
        <v>0</v>
      </c>
      <c r="Q122" s="808"/>
      <c r="R122" s="809"/>
      <c r="S122" s="1353">
        <f t="shared" si="42"/>
        <v>85977</v>
      </c>
      <c r="T122" s="387"/>
      <c r="U122" s="373"/>
    </row>
    <row r="123" spans="1:21" s="309" customFormat="1" ht="21.75" customHeight="1" x14ac:dyDescent="0.35">
      <c r="A123" s="1102"/>
      <c r="B123" s="1107"/>
      <c r="C123" s="1513"/>
      <c r="D123" s="263" t="s">
        <v>299</v>
      </c>
      <c r="E123" s="1518"/>
      <c r="F123" s="370">
        <f t="shared" ref="F123:S123" si="49">SUM(F122+F124)</f>
        <v>0</v>
      </c>
      <c r="G123" s="370">
        <f t="shared" si="49"/>
        <v>0</v>
      </c>
      <c r="H123" s="370">
        <f t="shared" si="49"/>
        <v>0</v>
      </c>
      <c r="I123" s="370">
        <f t="shared" si="49"/>
        <v>0</v>
      </c>
      <c r="J123" s="370">
        <f t="shared" si="49"/>
        <v>0</v>
      </c>
      <c r="K123" s="370">
        <f t="shared" si="49"/>
        <v>0</v>
      </c>
      <c r="L123" s="370">
        <f t="shared" si="49"/>
        <v>85977</v>
      </c>
      <c r="M123" s="814">
        <f t="shared" si="49"/>
        <v>0</v>
      </c>
      <c r="N123" s="945">
        <f t="shared" si="49"/>
        <v>85977</v>
      </c>
      <c r="O123" s="817">
        <f t="shared" si="49"/>
        <v>0</v>
      </c>
      <c r="P123" s="370">
        <f t="shared" si="49"/>
        <v>0</v>
      </c>
      <c r="Q123" s="370">
        <f t="shared" si="49"/>
        <v>0</v>
      </c>
      <c r="R123" s="814">
        <f t="shared" si="49"/>
        <v>0</v>
      </c>
      <c r="S123" s="945">
        <f t="shared" si="49"/>
        <v>85977</v>
      </c>
      <c r="T123" s="387"/>
      <c r="U123" s="373"/>
    </row>
    <row r="124" spans="1:21" s="309" customFormat="1" ht="21.75" customHeight="1" x14ac:dyDescent="0.4">
      <c r="A124" s="1221"/>
      <c r="B124" s="1222"/>
      <c r="C124" s="1513"/>
      <c r="D124" s="263" t="s">
        <v>17</v>
      </c>
      <c r="E124" s="1519"/>
      <c r="F124" s="1248"/>
      <c r="G124" s="1248">
        <v>0</v>
      </c>
      <c r="H124" s="1248"/>
      <c r="I124" s="1248">
        <v>0</v>
      </c>
      <c r="J124" s="1248">
        <v>0</v>
      </c>
      <c r="K124" s="1248">
        <v>0</v>
      </c>
      <c r="L124" s="1248"/>
      <c r="M124" s="1249">
        <v>0</v>
      </c>
      <c r="N124" s="943">
        <f t="shared" si="40"/>
        <v>0</v>
      </c>
      <c r="O124" s="1250"/>
      <c r="P124" s="1248">
        <v>0</v>
      </c>
      <c r="Q124" s="1248"/>
      <c r="R124" s="1249">
        <v>0</v>
      </c>
      <c r="S124" s="1223">
        <f t="shared" si="42"/>
        <v>0</v>
      </c>
      <c r="T124" s="387"/>
      <c r="U124" s="373"/>
    </row>
    <row r="125" spans="1:21" s="309" customFormat="1" ht="21.75" customHeight="1" x14ac:dyDescent="0.4">
      <c r="A125" s="1221"/>
      <c r="B125" s="1222"/>
      <c r="C125" s="1513" t="s">
        <v>676</v>
      </c>
      <c r="D125" s="260" t="s">
        <v>709</v>
      </c>
      <c r="E125" s="1517" t="s">
        <v>334</v>
      </c>
      <c r="F125" s="808"/>
      <c r="G125" s="808">
        <v>5274</v>
      </c>
      <c r="H125" s="808"/>
      <c r="I125" s="808"/>
      <c r="J125" s="808"/>
      <c r="K125" s="808"/>
      <c r="L125" s="808"/>
      <c r="M125" s="809"/>
      <c r="N125" s="942">
        <f>SUM(F125:M125)</f>
        <v>5274</v>
      </c>
      <c r="O125" s="821"/>
      <c r="P125" s="808"/>
      <c r="Q125" s="808"/>
      <c r="R125" s="809"/>
      <c r="S125" s="1223">
        <f t="shared" si="42"/>
        <v>5274</v>
      </c>
      <c r="T125" s="387"/>
      <c r="U125" s="373"/>
    </row>
    <row r="126" spans="1:21" s="309" customFormat="1" ht="21.75" customHeight="1" x14ac:dyDescent="0.35">
      <c r="A126" s="1221"/>
      <c r="B126" s="1222"/>
      <c r="C126" s="1513"/>
      <c r="D126" s="263" t="s">
        <v>299</v>
      </c>
      <c r="E126" s="1518"/>
      <c r="F126" s="370">
        <f t="shared" ref="F126:R126" si="50">SUM(F125+F127)</f>
        <v>0</v>
      </c>
      <c r="G126" s="370">
        <f t="shared" si="50"/>
        <v>5274</v>
      </c>
      <c r="H126" s="370">
        <f t="shared" si="50"/>
        <v>0</v>
      </c>
      <c r="I126" s="370">
        <f t="shared" si="50"/>
        <v>0</v>
      </c>
      <c r="J126" s="370">
        <f t="shared" si="50"/>
        <v>0</v>
      </c>
      <c r="K126" s="370">
        <f t="shared" si="50"/>
        <v>0</v>
      </c>
      <c r="L126" s="370">
        <f t="shared" si="50"/>
        <v>0</v>
      </c>
      <c r="M126" s="370">
        <f t="shared" si="50"/>
        <v>0</v>
      </c>
      <c r="N126" s="945">
        <f>SUM(F126:M126)</f>
        <v>5274</v>
      </c>
      <c r="O126" s="370">
        <f t="shared" si="50"/>
        <v>0</v>
      </c>
      <c r="P126" s="370">
        <f t="shared" si="50"/>
        <v>0</v>
      </c>
      <c r="Q126" s="370">
        <f t="shared" si="50"/>
        <v>0</v>
      </c>
      <c r="R126" s="370">
        <f t="shared" si="50"/>
        <v>0</v>
      </c>
      <c r="S126" s="1223">
        <f t="shared" si="42"/>
        <v>5274</v>
      </c>
      <c r="T126" s="387"/>
      <c r="U126" s="373"/>
    </row>
    <row r="127" spans="1:21" s="309" customFormat="1" ht="21.75" customHeight="1" x14ac:dyDescent="0.4">
      <c r="A127" s="1106"/>
      <c r="B127" s="1219"/>
      <c r="C127" s="1513"/>
      <c r="D127" s="263" t="s">
        <v>17</v>
      </c>
      <c r="E127" s="1519"/>
      <c r="F127" s="906"/>
      <c r="G127" s="906"/>
      <c r="H127" s="906"/>
      <c r="I127" s="906"/>
      <c r="J127" s="906"/>
      <c r="K127" s="906"/>
      <c r="L127" s="906"/>
      <c r="M127" s="907"/>
      <c r="N127" s="945">
        <f>SUM(F127:M127)</f>
        <v>0</v>
      </c>
      <c r="O127" s="908"/>
      <c r="P127" s="906"/>
      <c r="Q127" s="906"/>
      <c r="R127" s="907"/>
      <c r="S127" s="1223">
        <f t="shared" si="42"/>
        <v>0</v>
      </c>
      <c r="T127" s="387"/>
      <c r="U127" s="373"/>
    </row>
    <row r="128" spans="1:21" s="309" customFormat="1" ht="21.75" hidden="1" customHeight="1" x14ac:dyDescent="0.4">
      <c r="A128" s="405"/>
      <c r="B128" s="386"/>
      <c r="C128" s="1513" t="s">
        <v>671</v>
      </c>
      <c r="D128" s="260" t="s">
        <v>709</v>
      </c>
      <c r="E128" s="1517" t="s">
        <v>334</v>
      </c>
      <c r="F128" s="808"/>
      <c r="G128" s="808"/>
      <c r="H128" s="808"/>
      <c r="I128" s="808"/>
      <c r="J128" s="808"/>
      <c r="K128" s="808"/>
      <c r="L128" s="808"/>
      <c r="M128" s="809"/>
      <c r="N128" s="943">
        <f t="shared" si="40"/>
        <v>0</v>
      </c>
      <c r="O128" s="821"/>
      <c r="P128" s="808"/>
      <c r="Q128" s="808"/>
      <c r="R128" s="809"/>
      <c r="S128" s="1223">
        <f t="shared" si="42"/>
        <v>0</v>
      </c>
      <c r="T128" s="387"/>
      <c r="U128" s="373"/>
    </row>
    <row r="129" spans="1:55" s="309" customFormat="1" ht="21.75" hidden="1" customHeight="1" x14ac:dyDescent="0.35">
      <c r="A129" s="405"/>
      <c r="B129" s="386"/>
      <c r="C129" s="1513"/>
      <c r="D129" s="263" t="s">
        <v>299</v>
      </c>
      <c r="E129" s="1518"/>
      <c r="F129" s="370">
        <f t="shared" ref="F129:M129" si="51">SUM(F128+F130)</f>
        <v>0</v>
      </c>
      <c r="G129" s="370">
        <f t="shared" si="51"/>
        <v>0</v>
      </c>
      <c r="H129" s="370">
        <f t="shared" si="51"/>
        <v>0</v>
      </c>
      <c r="I129" s="370">
        <f t="shared" si="51"/>
        <v>0</v>
      </c>
      <c r="J129" s="370">
        <f t="shared" si="51"/>
        <v>0</v>
      </c>
      <c r="K129" s="370">
        <f t="shared" si="51"/>
        <v>0</v>
      </c>
      <c r="L129" s="370">
        <f t="shared" si="51"/>
        <v>0</v>
      </c>
      <c r="M129" s="814">
        <f t="shared" si="51"/>
        <v>0</v>
      </c>
      <c r="N129" s="943">
        <f t="shared" si="40"/>
        <v>0</v>
      </c>
      <c r="O129" s="817">
        <f>SUM(O128+O130)</f>
        <v>0</v>
      </c>
      <c r="P129" s="370">
        <f>SUM(P128+P130)</f>
        <v>0</v>
      </c>
      <c r="Q129" s="370">
        <f>SUM(Q128+Q130)</f>
        <v>0</v>
      </c>
      <c r="R129" s="814">
        <f>SUM(R128+R130)</f>
        <v>0</v>
      </c>
      <c r="S129" s="1223">
        <f t="shared" si="42"/>
        <v>0</v>
      </c>
      <c r="T129" s="387"/>
      <c r="U129" s="373"/>
    </row>
    <row r="130" spans="1:55" s="309" customFormat="1" ht="21.75" hidden="1" customHeight="1" x14ac:dyDescent="0.4">
      <c r="A130" s="1221"/>
      <c r="B130" s="1222"/>
      <c r="C130" s="1514"/>
      <c r="D130" s="263" t="s">
        <v>17</v>
      </c>
      <c r="E130" s="1518"/>
      <c r="F130" s="906"/>
      <c r="G130" s="906">
        <v>0</v>
      </c>
      <c r="H130" s="906"/>
      <c r="I130" s="906"/>
      <c r="J130" s="906"/>
      <c r="K130" s="906"/>
      <c r="L130" s="906"/>
      <c r="M130" s="907"/>
      <c r="N130" s="1267">
        <f t="shared" si="40"/>
        <v>0</v>
      </c>
      <c r="O130" s="908"/>
      <c r="P130" s="906"/>
      <c r="Q130" s="906"/>
      <c r="R130" s="907"/>
      <c r="S130" s="1268">
        <f t="shared" si="42"/>
        <v>0</v>
      </c>
      <c r="T130" s="387"/>
      <c r="U130" s="373"/>
    </row>
    <row r="131" spans="1:55" s="309" customFormat="1" ht="21.75" hidden="1" customHeight="1" x14ac:dyDescent="0.4">
      <c r="A131" s="1101"/>
      <c r="B131" s="386"/>
      <c r="C131" s="1513" t="s">
        <v>676</v>
      </c>
      <c r="D131" s="260" t="s">
        <v>709</v>
      </c>
      <c r="E131" s="1515" t="s">
        <v>334</v>
      </c>
      <c r="F131" s="808"/>
      <c r="G131" s="808"/>
      <c r="H131" s="808"/>
      <c r="I131" s="808"/>
      <c r="J131" s="808"/>
      <c r="K131" s="808"/>
      <c r="L131" s="808"/>
      <c r="M131" s="809"/>
      <c r="N131" s="943">
        <f t="shared" si="40"/>
        <v>0</v>
      </c>
      <c r="O131" s="821"/>
      <c r="P131" s="808"/>
      <c r="Q131" s="808"/>
      <c r="R131" s="809"/>
      <c r="S131" s="1223">
        <f t="shared" si="42"/>
        <v>0</v>
      </c>
      <c r="T131" s="387"/>
      <c r="U131" s="373"/>
    </row>
    <row r="132" spans="1:55" s="309" customFormat="1" ht="21.75" hidden="1" customHeight="1" x14ac:dyDescent="0.35">
      <c r="A132" s="1101"/>
      <c r="B132" s="386"/>
      <c r="C132" s="1513"/>
      <c r="D132" s="263" t="s">
        <v>299</v>
      </c>
      <c r="E132" s="1515"/>
      <c r="F132" s="370">
        <f t="shared" ref="F132:M132" si="52">SUM(F131+F133)</f>
        <v>0</v>
      </c>
      <c r="G132" s="370">
        <f t="shared" si="52"/>
        <v>0</v>
      </c>
      <c r="H132" s="370">
        <f t="shared" si="52"/>
        <v>0</v>
      </c>
      <c r="I132" s="370">
        <f t="shared" si="52"/>
        <v>0</v>
      </c>
      <c r="J132" s="370">
        <f t="shared" si="52"/>
        <v>0</v>
      </c>
      <c r="K132" s="370">
        <f t="shared" si="52"/>
        <v>0</v>
      </c>
      <c r="L132" s="370">
        <f t="shared" si="52"/>
        <v>0</v>
      </c>
      <c r="M132" s="814">
        <f t="shared" si="52"/>
        <v>0</v>
      </c>
      <c r="N132" s="943">
        <f t="shared" si="40"/>
        <v>0</v>
      </c>
      <c r="O132" s="817">
        <f>SUM(O131+O133)</f>
        <v>0</v>
      </c>
      <c r="P132" s="370">
        <f>SUM(P131+P133)</f>
        <v>0</v>
      </c>
      <c r="Q132" s="370">
        <f>SUM(Q131+Q133)</f>
        <v>0</v>
      </c>
      <c r="R132" s="814">
        <f>SUM(R131+R133)</f>
        <v>0</v>
      </c>
      <c r="S132" s="1223">
        <f t="shared" si="42"/>
        <v>0</v>
      </c>
      <c r="T132" s="387"/>
      <c r="U132" s="373"/>
    </row>
    <row r="133" spans="1:55" s="309" customFormat="1" ht="21.75" hidden="1" customHeight="1" x14ac:dyDescent="0.4">
      <c r="A133" s="1101"/>
      <c r="B133" s="386"/>
      <c r="C133" s="1513"/>
      <c r="D133" s="263" t="s">
        <v>17</v>
      </c>
      <c r="E133" s="1515"/>
      <c r="F133" s="808"/>
      <c r="G133" s="808">
        <v>0</v>
      </c>
      <c r="H133" s="808"/>
      <c r="I133" s="808"/>
      <c r="J133" s="808"/>
      <c r="K133" s="808"/>
      <c r="L133" s="808"/>
      <c r="M133" s="809"/>
      <c r="N133" s="943">
        <f t="shared" si="40"/>
        <v>0</v>
      </c>
      <c r="O133" s="821"/>
      <c r="P133" s="808"/>
      <c r="Q133" s="808"/>
      <c r="R133" s="809"/>
      <c r="S133" s="1223">
        <f t="shared" si="42"/>
        <v>0</v>
      </c>
      <c r="T133" s="387"/>
      <c r="U133" s="373"/>
    </row>
    <row r="134" spans="1:55" s="309" customFormat="1" ht="21.75" customHeight="1" x14ac:dyDescent="0.4">
      <c r="A134" s="1101"/>
      <c r="B134" s="386"/>
      <c r="C134" s="1513" t="s">
        <v>712</v>
      </c>
      <c r="D134" s="260" t="s">
        <v>709</v>
      </c>
      <c r="E134" s="1515" t="s">
        <v>334</v>
      </c>
      <c r="F134" s="808"/>
      <c r="G134" s="808"/>
      <c r="H134" s="808"/>
      <c r="I134" s="808"/>
      <c r="J134" s="808"/>
      <c r="K134" s="808"/>
      <c r="L134" s="808"/>
      <c r="M134" s="809"/>
      <c r="N134" s="943">
        <f t="shared" si="40"/>
        <v>0</v>
      </c>
      <c r="O134" s="821"/>
      <c r="P134" s="808"/>
      <c r="Q134" s="808">
        <v>5822110</v>
      </c>
      <c r="R134" s="809"/>
      <c r="S134" s="1223">
        <f t="shared" si="42"/>
        <v>5822110</v>
      </c>
      <c r="T134" s="387"/>
      <c r="U134" s="373"/>
    </row>
    <row r="135" spans="1:55" s="309" customFormat="1" ht="21.75" customHeight="1" x14ac:dyDescent="0.35">
      <c r="A135" s="1101"/>
      <c r="B135" s="386"/>
      <c r="C135" s="1513"/>
      <c r="D135" s="263" t="s">
        <v>299</v>
      </c>
      <c r="E135" s="1515"/>
      <c r="F135" s="370">
        <f t="shared" ref="F135:M135" si="53">SUM(F134+F136)</f>
        <v>0</v>
      </c>
      <c r="G135" s="370">
        <f t="shared" si="53"/>
        <v>0</v>
      </c>
      <c r="H135" s="370">
        <f t="shared" si="53"/>
        <v>0</v>
      </c>
      <c r="I135" s="370">
        <f t="shared" si="53"/>
        <v>0</v>
      </c>
      <c r="J135" s="370">
        <f t="shared" si="53"/>
        <v>0</v>
      </c>
      <c r="K135" s="370">
        <f t="shared" si="53"/>
        <v>0</v>
      </c>
      <c r="L135" s="370">
        <f t="shared" si="53"/>
        <v>0</v>
      </c>
      <c r="M135" s="814">
        <f t="shared" si="53"/>
        <v>0</v>
      </c>
      <c r="N135" s="943">
        <f t="shared" si="40"/>
        <v>0</v>
      </c>
      <c r="O135" s="817">
        <f>SUM(O134+O136)</f>
        <v>0</v>
      </c>
      <c r="P135" s="370">
        <f>SUM(P134+P136)</f>
        <v>0</v>
      </c>
      <c r="Q135" s="370">
        <f>SUM(Q134+Q136)</f>
        <v>5822110</v>
      </c>
      <c r="R135" s="814">
        <f>SUM(R134+R136)</f>
        <v>0</v>
      </c>
      <c r="S135" s="1223">
        <f t="shared" si="42"/>
        <v>5822110</v>
      </c>
      <c r="T135" s="387"/>
      <c r="U135" s="373"/>
    </row>
    <row r="136" spans="1:55" s="1344" customFormat="1" ht="21.75" customHeight="1" x14ac:dyDescent="0.4">
      <c r="A136" s="1350"/>
      <c r="B136" s="1351"/>
      <c r="C136" s="1513"/>
      <c r="D136" s="263" t="s">
        <v>17</v>
      </c>
      <c r="E136" s="1515"/>
      <c r="F136" s="808"/>
      <c r="G136" s="808">
        <v>0</v>
      </c>
      <c r="H136" s="808"/>
      <c r="I136" s="808"/>
      <c r="J136" s="808"/>
      <c r="K136" s="808"/>
      <c r="L136" s="808"/>
      <c r="M136" s="809"/>
      <c r="N136" s="943">
        <f t="shared" si="40"/>
        <v>0</v>
      </c>
      <c r="O136" s="821"/>
      <c r="P136" s="808"/>
      <c r="Q136" s="808"/>
      <c r="R136" s="809"/>
      <c r="S136" s="1223">
        <f t="shared" si="42"/>
        <v>0</v>
      </c>
      <c r="T136" s="1343"/>
      <c r="U136" s="1245"/>
    </row>
    <row r="137" spans="1:55" s="1344" customFormat="1" ht="21.75" customHeight="1" x14ac:dyDescent="0.4">
      <c r="A137" s="1350"/>
      <c r="B137" s="1351"/>
      <c r="C137" s="1513" t="s">
        <v>776</v>
      </c>
      <c r="D137" s="260" t="s">
        <v>709</v>
      </c>
      <c r="E137" s="1515" t="s">
        <v>334</v>
      </c>
      <c r="F137" s="808"/>
      <c r="G137" s="808"/>
      <c r="H137" s="808"/>
      <c r="I137" s="808"/>
      <c r="J137" s="808"/>
      <c r="K137" s="808"/>
      <c r="L137" s="808"/>
      <c r="M137" s="809"/>
      <c r="N137" s="943">
        <f t="shared" si="40"/>
        <v>0</v>
      </c>
      <c r="O137" s="821"/>
      <c r="P137" s="808"/>
      <c r="Q137" s="808"/>
      <c r="R137" s="809"/>
      <c r="S137" s="1223">
        <f t="shared" si="42"/>
        <v>0</v>
      </c>
      <c r="T137" s="1343"/>
      <c r="U137" s="1245"/>
    </row>
    <row r="138" spans="1:55" s="1344" customFormat="1" ht="21.75" customHeight="1" x14ac:dyDescent="0.35">
      <c r="A138" s="1350"/>
      <c r="B138" s="1351"/>
      <c r="C138" s="1513"/>
      <c r="D138" s="263" t="s">
        <v>299</v>
      </c>
      <c r="E138" s="1515"/>
      <c r="F138" s="370">
        <f>SUM(F137+F139)</f>
        <v>0</v>
      </c>
      <c r="G138" s="370">
        <f t="shared" ref="G138:R138" si="54">SUM(G137+G139)</f>
        <v>0</v>
      </c>
      <c r="H138" s="370">
        <f t="shared" si="54"/>
        <v>0</v>
      </c>
      <c r="I138" s="370">
        <f t="shared" si="54"/>
        <v>0</v>
      </c>
      <c r="J138" s="370">
        <f t="shared" si="54"/>
        <v>0</v>
      </c>
      <c r="K138" s="370">
        <f t="shared" si="54"/>
        <v>0</v>
      </c>
      <c r="L138" s="370">
        <f t="shared" si="54"/>
        <v>0</v>
      </c>
      <c r="M138" s="814">
        <f t="shared" si="54"/>
        <v>0</v>
      </c>
      <c r="N138" s="943">
        <f t="shared" si="40"/>
        <v>0</v>
      </c>
      <c r="O138" s="817">
        <f t="shared" si="54"/>
        <v>615000</v>
      </c>
      <c r="P138" s="370">
        <f t="shared" si="54"/>
        <v>0</v>
      </c>
      <c r="Q138" s="370">
        <f t="shared" si="54"/>
        <v>0</v>
      </c>
      <c r="R138" s="814">
        <f t="shared" si="54"/>
        <v>0</v>
      </c>
      <c r="S138" s="1223">
        <f t="shared" si="42"/>
        <v>615000</v>
      </c>
      <c r="T138" s="1343"/>
      <c r="U138" s="1245"/>
    </row>
    <row r="139" spans="1:55" s="1344" customFormat="1" ht="21.75" customHeight="1" thickBot="1" x14ac:dyDescent="0.45">
      <c r="A139" s="1354"/>
      <c r="B139" s="1355"/>
      <c r="C139" s="1514"/>
      <c r="D139" s="263" t="s">
        <v>17</v>
      </c>
      <c r="E139" s="1511"/>
      <c r="F139" s="906"/>
      <c r="G139" s="906"/>
      <c r="H139" s="906"/>
      <c r="I139" s="906"/>
      <c r="J139" s="906"/>
      <c r="K139" s="906"/>
      <c r="L139" s="906"/>
      <c r="M139" s="907"/>
      <c r="N139" s="1267">
        <f t="shared" si="40"/>
        <v>0</v>
      </c>
      <c r="O139" s="908">
        <v>615000</v>
      </c>
      <c r="P139" s="906"/>
      <c r="Q139" s="906"/>
      <c r="R139" s="907"/>
      <c r="S139" s="1268">
        <f t="shared" si="42"/>
        <v>615000</v>
      </c>
      <c r="T139" s="1343"/>
      <c r="U139" s="1245"/>
    </row>
    <row r="140" spans="1:55" s="1344" customFormat="1" ht="21.75" hidden="1" customHeight="1" x14ac:dyDescent="0.4">
      <c r="A140" s="1356"/>
      <c r="B140" s="1351"/>
      <c r="C140" s="1513" t="s">
        <v>680</v>
      </c>
      <c r="D140" s="260" t="s">
        <v>709</v>
      </c>
      <c r="E140" s="1515" t="s">
        <v>334</v>
      </c>
      <c r="F140" s="808"/>
      <c r="G140" s="808"/>
      <c r="H140" s="808"/>
      <c r="I140" s="808"/>
      <c r="J140" s="808"/>
      <c r="K140" s="808"/>
      <c r="L140" s="808"/>
      <c r="M140" s="809"/>
      <c r="N140" s="1267">
        <f t="shared" si="40"/>
        <v>0</v>
      </c>
      <c r="O140" s="821"/>
      <c r="P140" s="808"/>
      <c r="Q140" s="808"/>
      <c r="R140" s="809"/>
      <c r="S140" s="1268">
        <f t="shared" si="42"/>
        <v>0</v>
      </c>
      <c r="T140" s="1343"/>
      <c r="U140" s="1245"/>
    </row>
    <row r="141" spans="1:55" s="1344" customFormat="1" ht="21.75" hidden="1" customHeight="1" x14ac:dyDescent="0.35">
      <c r="A141" s="1356"/>
      <c r="B141" s="1351"/>
      <c r="C141" s="1513"/>
      <c r="D141" s="263" t="s">
        <v>299</v>
      </c>
      <c r="E141" s="1515"/>
      <c r="F141" s="370">
        <f>SUM(F140+F142)</f>
        <v>0</v>
      </c>
      <c r="G141" s="370">
        <f t="shared" ref="G141:R141" si="55">SUM(G140+G142)</f>
        <v>0</v>
      </c>
      <c r="H141" s="370">
        <f t="shared" si="55"/>
        <v>0</v>
      </c>
      <c r="I141" s="370">
        <f t="shared" si="55"/>
        <v>0</v>
      </c>
      <c r="J141" s="370">
        <f t="shared" si="55"/>
        <v>0</v>
      </c>
      <c r="K141" s="370">
        <f t="shared" si="55"/>
        <v>0</v>
      </c>
      <c r="L141" s="370">
        <f t="shared" si="55"/>
        <v>0</v>
      </c>
      <c r="M141" s="814">
        <f t="shared" si="55"/>
        <v>0</v>
      </c>
      <c r="N141" s="1267">
        <f t="shared" si="40"/>
        <v>0</v>
      </c>
      <c r="O141" s="817">
        <f t="shared" si="55"/>
        <v>0</v>
      </c>
      <c r="P141" s="370">
        <f t="shared" si="55"/>
        <v>0</v>
      </c>
      <c r="Q141" s="370">
        <f t="shared" si="55"/>
        <v>0</v>
      </c>
      <c r="R141" s="814">
        <f t="shared" si="55"/>
        <v>0</v>
      </c>
      <c r="S141" s="1268">
        <f t="shared" si="42"/>
        <v>0</v>
      </c>
      <c r="T141" s="1343"/>
      <c r="U141" s="1245"/>
    </row>
    <row r="142" spans="1:55" s="1344" customFormat="1" ht="21.75" hidden="1" customHeight="1" thickBot="1" x14ac:dyDescent="0.45">
      <c r="A142" s="1375"/>
      <c r="B142" s="1355"/>
      <c r="C142" s="1514"/>
      <c r="D142" s="905" t="s">
        <v>17</v>
      </c>
      <c r="E142" s="1511"/>
      <c r="F142" s="906"/>
      <c r="G142" s="906"/>
      <c r="H142" s="906"/>
      <c r="I142" s="906"/>
      <c r="J142" s="906"/>
      <c r="K142" s="906"/>
      <c r="L142" s="906"/>
      <c r="M142" s="907"/>
      <c r="N142" s="1267">
        <f t="shared" si="40"/>
        <v>0</v>
      </c>
      <c r="O142" s="908"/>
      <c r="P142" s="906"/>
      <c r="Q142" s="906"/>
      <c r="R142" s="907"/>
      <c r="S142" s="1268">
        <f t="shared" si="42"/>
        <v>0</v>
      </c>
      <c r="T142" s="1343"/>
      <c r="U142" s="1245"/>
    </row>
    <row r="143" spans="1:55" s="391" customFormat="1" ht="18" customHeight="1" thickTop="1" thickBot="1" x14ac:dyDescent="0.4">
      <c r="A143" s="1376"/>
      <c r="B143" s="1377"/>
      <c r="C143" s="1378" t="s">
        <v>360</v>
      </c>
      <c r="D143" s="1217" t="s">
        <v>709</v>
      </c>
      <c r="E143" s="1218"/>
      <c r="F143" s="1379">
        <f>SUM(F8+F11+F14+F17+F20+F23+F26+F29+F32+F35+F38+F41+F44+F47+F50+F53+F56+F59+F62+F65+F68+F71+F74+F77+F80+F83+F86+F89+F92+F95+F98+F101+F104+F107+F110+F113+F116+F119+F122+F125+F128+F131+F134+F137+F140)</f>
        <v>1177805</v>
      </c>
      <c r="G143" s="1379">
        <f t="shared" ref="G143:S143" si="56">SUM(G8+G11+G14+G17+G20+G23+G26+G29+G32+G35+G38+G41+G44+G47+G50+G53+G56+G59+G62+G65+G68+G71+G74+G77+G80+G83+G86+G89+G92+G95+G98+G101+G104+G107+G110+G113+G116+G119+G122+G125+G128+G131+G134+G137+G140)</f>
        <v>226623</v>
      </c>
      <c r="H143" s="1379">
        <f t="shared" si="56"/>
        <v>998464</v>
      </c>
      <c r="I143" s="1379">
        <f t="shared" si="56"/>
        <v>243079</v>
      </c>
      <c r="J143" s="1379">
        <f t="shared" si="56"/>
        <v>0</v>
      </c>
      <c r="K143" s="1379">
        <f t="shared" si="56"/>
        <v>0</v>
      </c>
      <c r="L143" s="1379">
        <f t="shared" si="56"/>
        <v>85977</v>
      </c>
      <c r="M143" s="1384">
        <f t="shared" si="56"/>
        <v>0</v>
      </c>
      <c r="N143" s="1352">
        <f t="shared" si="56"/>
        <v>2731948</v>
      </c>
      <c r="O143" s="1385">
        <f t="shared" si="56"/>
        <v>0</v>
      </c>
      <c r="P143" s="1379">
        <f t="shared" si="56"/>
        <v>0</v>
      </c>
      <c r="Q143" s="1379">
        <f t="shared" si="56"/>
        <v>5822110</v>
      </c>
      <c r="R143" s="1384">
        <f t="shared" si="56"/>
        <v>0</v>
      </c>
      <c r="S143" s="1352">
        <f t="shared" si="56"/>
        <v>8554058</v>
      </c>
      <c r="T143" s="390"/>
      <c r="U143" s="388"/>
    </row>
    <row r="144" spans="1:55" ht="18" customHeight="1" thickTop="1" thickBot="1" x14ac:dyDescent="0.4">
      <c r="A144" s="1380"/>
      <c r="B144" s="1381"/>
      <c r="C144" s="409" t="s">
        <v>360</v>
      </c>
      <c r="D144" s="410" t="s">
        <v>299</v>
      </c>
      <c r="E144" s="411"/>
      <c r="F144" s="1379">
        <f>SUM(F9+F12+F15+F18+F21+F24+F27+F30+F33+F36+F39+F42+F45+F48+F51+F54+F57+F60+F63+F66+F69+F72+F75+F78+F81+F84+F87+F90+F93+F96+F99+F102+F105+F108+F111+F114+F117+F120+F123+F126+F129+F132+F135+F138+F141)</f>
        <v>1177805</v>
      </c>
      <c r="G144" s="1379">
        <f t="shared" ref="G144:S144" si="57">SUM(G9+G12+G15+G18+G21+G24+G27+G30+G33+G36+G39+G42+G45+G48+G51+G54+G57+G60+G63+G66+G69+G72+G75+G78+G81+G84+G87+G90+G93+G96+G99+G102+G105+G108+G111+G114+G117+G120+G123+G126+G129+G132+G135+G138+G141)</f>
        <v>226623</v>
      </c>
      <c r="H144" s="1379">
        <f t="shared" si="57"/>
        <v>998464</v>
      </c>
      <c r="I144" s="1379">
        <f t="shared" si="57"/>
        <v>243079</v>
      </c>
      <c r="J144" s="1379">
        <f t="shared" si="57"/>
        <v>0</v>
      </c>
      <c r="K144" s="1379">
        <f t="shared" si="57"/>
        <v>0</v>
      </c>
      <c r="L144" s="1379">
        <f t="shared" si="57"/>
        <v>85977</v>
      </c>
      <c r="M144" s="1384">
        <f t="shared" si="57"/>
        <v>0</v>
      </c>
      <c r="N144" s="1352">
        <f t="shared" si="57"/>
        <v>2731948</v>
      </c>
      <c r="O144" s="1385">
        <f t="shared" si="57"/>
        <v>615000</v>
      </c>
      <c r="P144" s="1379">
        <f t="shared" si="57"/>
        <v>0</v>
      </c>
      <c r="Q144" s="1379">
        <f t="shared" si="57"/>
        <v>5822110</v>
      </c>
      <c r="R144" s="1384">
        <f t="shared" si="57"/>
        <v>0</v>
      </c>
      <c r="S144" s="1352">
        <f t="shared" si="57"/>
        <v>9169058</v>
      </c>
      <c r="T144" s="392"/>
      <c r="U144" s="393"/>
      <c r="V144" s="339"/>
      <c r="W144" s="339"/>
      <c r="X144" s="339"/>
      <c r="Y144" s="339"/>
      <c r="Z144" s="339"/>
      <c r="AA144" s="339"/>
      <c r="AB144" s="339"/>
      <c r="AC144" s="339"/>
      <c r="AD144" s="339"/>
      <c r="AE144" s="339"/>
      <c r="AF144" s="339"/>
      <c r="AG144" s="339"/>
      <c r="AH144" s="339"/>
      <c r="AI144" s="339"/>
      <c r="AJ144" s="339"/>
      <c r="AK144" s="339"/>
      <c r="AL144" s="339"/>
      <c r="AM144" s="339"/>
      <c r="AN144" s="339"/>
      <c r="AO144" s="339"/>
      <c r="AP144" s="339"/>
      <c r="AQ144" s="339"/>
      <c r="AR144" s="339"/>
      <c r="AS144" s="339"/>
      <c r="AT144" s="339"/>
      <c r="AU144" s="339"/>
      <c r="AV144" s="339"/>
      <c r="AW144" s="339"/>
      <c r="AX144" s="339"/>
      <c r="AY144" s="339"/>
      <c r="AZ144" s="339"/>
      <c r="BA144" s="339"/>
      <c r="BB144" s="339"/>
      <c r="BC144" s="339"/>
    </row>
    <row r="145" spans="1:55" s="1036" customFormat="1" ht="19.5" thickTop="1" thickBot="1" x14ac:dyDescent="0.4">
      <c r="A145" s="1382"/>
      <c r="B145" s="1383"/>
      <c r="C145" s="1251" t="s">
        <v>360</v>
      </c>
      <c r="D145" s="1252" t="s">
        <v>17</v>
      </c>
      <c r="E145" s="1253"/>
      <c r="F145" s="1379">
        <f>SUM(F10+F13+F16+F19+F22+F25+F28+F31+F34+F37+F40+F43+F46+F49+F52+F55+F58+F61+F64+F67+F70+F73+F76+F79+F82+F85+F88+F91+F94+F97+F100+F103+F106+F109+F112+F115+F118+F121+F124+F127+F130+F133+F136+F139+F142)</f>
        <v>0</v>
      </c>
      <c r="G145" s="1379">
        <f t="shared" ref="G145:S145" si="58">SUM(G10+G13+G16+G19+G22+G25+G28+G31+G34+G37+G40+G43+G46+G49+G52+G55+G58+G61+G64+G67+G70+G73+G76+G79+G82+G85+G88+G91+G94+G97+G100+G103+G106+G109+G112+G115+G118+G121+G124+G127+G130+G133+G136+G139+G142)</f>
        <v>0</v>
      </c>
      <c r="H145" s="1379">
        <f t="shared" si="58"/>
        <v>0</v>
      </c>
      <c r="I145" s="1379">
        <f t="shared" si="58"/>
        <v>0</v>
      </c>
      <c r="J145" s="1379">
        <f t="shared" si="58"/>
        <v>0</v>
      </c>
      <c r="K145" s="1379">
        <f t="shared" si="58"/>
        <v>0</v>
      </c>
      <c r="L145" s="1379">
        <f t="shared" si="58"/>
        <v>0</v>
      </c>
      <c r="M145" s="1384">
        <f t="shared" si="58"/>
        <v>0</v>
      </c>
      <c r="N145" s="1352">
        <f t="shared" si="58"/>
        <v>0</v>
      </c>
      <c r="O145" s="1385">
        <f t="shared" si="58"/>
        <v>615000</v>
      </c>
      <c r="P145" s="1379">
        <f t="shared" si="58"/>
        <v>0</v>
      </c>
      <c r="Q145" s="1379">
        <f t="shared" si="58"/>
        <v>0</v>
      </c>
      <c r="R145" s="1384">
        <f t="shared" si="58"/>
        <v>0</v>
      </c>
      <c r="S145" s="1352">
        <f t="shared" si="58"/>
        <v>615000</v>
      </c>
      <c r="T145" s="1034"/>
      <c r="U145" s="1035"/>
    </row>
    <row r="146" spans="1:55" ht="18.75" thickTop="1" x14ac:dyDescent="0.35">
      <c r="F146" s="389"/>
      <c r="G146" s="389"/>
      <c r="H146" s="389"/>
      <c r="I146" s="389"/>
      <c r="J146" s="389"/>
      <c r="K146" s="389"/>
      <c r="L146" s="389"/>
      <c r="M146" s="389"/>
      <c r="N146" s="938"/>
      <c r="O146" s="389"/>
      <c r="P146" s="389"/>
      <c r="Q146" s="389"/>
      <c r="R146" s="389"/>
      <c r="S146" s="389"/>
      <c r="T146" s="335"/>
    </row>
    <row r="147" spans="1:55" s="1087" customFormat="1" x14ac:dyDescent="0.35">
      <c r="A147" s="1083"/>
      <c r="B147" s="1084"/>
      <c r="C147" s="910"/>
      <c r="D147" s="911"/>
      <c r="E147" s="912"/>
      <c r="F147" s="1085"/>
      <c r="G147" s="1085"/>
      <c r="H147" s="1085"/>
      <c r="I147" s="1085"/>
      <c r="J147" s="1085"/>
      <c r="K147" s="1085"/>
      <c r="L147" s="1085"/>
      <c r="M147" s="1085"/>
      <c r="N147" s="1085"/>
      <c r="O147" s="1085"/>
      <c r="P147" s="251"/>
      <c r="Q147" s="251"/>
      <c r="R147" s="251"/>
      <c r="S147" s="251"/>
      <c r="T147" s="1085"/>
      <c r="U147" s="1086"/>
      <c r="V147" s="251"/>
      <c r="W147" s="251"/>
      <c r="X147" s="251"/>
      <c r="Y147" s="251"/>
      <c r="Z147" s="251"/>
      <c r="AA147" s="251"/>
      <c r="AB147" s="251"/>
      <c r="AC147" s="251"/>
      <c r="AD147" s="251"/>
      <c r="AE147" s="251"/>
      <c r="AF147" s="251"/>
      <c r="AG147" s="251"/>
      <c r="AH147" s="251"/>
      <c r="AI147" s="251"/>
      <c r="AJ147" s="251"/>
      <c r="AK147" s="251"/>
      <c r="AL147" s="251"/>
      <c r="AM147" s="251"/>
      <c r="AN147" s="251"/>
      <c r="AO147" s="251"/>
      <c r="AP147" s="251"/>
      <c r="AQ147" s="251"/>
      <c r="AR147" s="251"/>
      <c r="AS147" s="251"/>
      <c r="AT147" s="251"/>
      <c r="AU147" s="251"/>
      <c r="AV147" s="251"/>
      <c r="AW147" s="251"/>
      <c r="AX147" s="251"/>
      <c r="AY147" s="251"/>
      <c r="AZ147" s="251"/>
      <c r="BA147" s="251"/>
      <c r="BB147" s="251"/>
      <c r="BC147" s="251"/>
    </row>
    <row r="148" spans="1:55" s="1087" customFormat="1" x14ac:dyDescent="0.35">
      <c r="A148" s="1083"/>
      <c r="B148" s="1084"/>
      <c r="C148" s="910"/>
      <c r="D148" s="911"/>
      <c r="E148" s="912"/>
      <c r="F148" s="1085"/>
      <c r="G148" s="1085"/>
      <c r="H148" s="1085"/>
      <c r="I148" s="1085"/>
      <c r="J148" s="1085"/>
      <c r="K148" s="1085"/>
      <c r="L148" s="1085"/>
      <c r="M148" s="1085"/>
      <c r="N148" s="1085"/>
      <c r="O148" s="251"/>
      <c r="P148" s="251"/>
      <c r="Q148" s="251"/>
      <c r="R148" s="251"/>
      <c r="S148" s="1085"/>
      <c r="T148" s="1085"/>
      <c r="U148" s="1086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</row>
    <row r="149" spans="1:55" s="1099" customFormat="1" x14ac:dyDescent="0.25">
      <c r="A149" s="1088"/>
      <c r="B149" s="1089"/>
      <c r="C149" s="1090"/>
      <c r="D149" s="1091"/>
      <c r="E149" s="1092"/>
      <c r="F149" s="1093"/>
      <c r="G149" s="1094"/>
      <c r="H149" s="1093"/>
      <c r="I149" s="1093"/>
      <c r="J149" s="1095"/>
      <c r="K149" s="1096"/>
      <c r="L149" s="1096"/>
      <c r="M149" s="1096"/>
      <c r="N149" s="1096"/>
      <c r="O149" s="1096"/>
      <c r="P149" s="1096"/>
      <c r="Q149" s="1096"/>
      <c r="R149" s="1096"/>
      <c r="S149" s="1096"/>
      <c r="T149" s="1097"/>
      <c r="U149" s="1098"/>
      <c r="V149" s="1096"/>
      <c r="W149" s="1096"/>
      <c r="X149" s="1096"/>
      <c r="Y149" s="1096"/>
      <c r="Z149" s="1096"/>
      <c r="AA149" s="1096"/>
      <c r="AB149" s="1096"/>
      <c r="AC149" s="1096"/>
      <c r="AD149" s="1096"/>
      <c r="AE149" s="1096"/>
      <c r="AF149" s="1096"/>
      <c r="AG149" s="1096"/>
      <c r="AH149" s="1096"/>
      <c r="AI149" s="1096"/>
      <c r="AJ149" s="1096"/>
      <c r="AK149" s="1096"/>
      <c r="AL149" s="1096"/>
      <c r="AM149" s="1096"/>
      <c r="AN149" s="1096"/>
      <c r="AO149" s="1096"/>
      <c r="AP149" s="1096"/>
      <c r="AQ149" s="1096"/>
      <c r="AR149" s="1096"/>
      <c r="AS149" s="1096"/>
      <c r="AT149" s="1096"/>
      <c r="AU149" s="1096"/>
      <c r="AV149" s="1096"/>
      <c r="AW149" s="1096"/>
      <c r="AX149" s="1096"/>
      <c r="AY149" s="1096"/>
      <c r="AZ149" s="1096"/>
      <c r="BA149" s="1096"/>
      <c r="BB149" s="1096"/>
      <c r="BC149" s="1096"/>
    </row>
    <row r="150" spans="1:55" s="991" customFormat="1" x14ac:dyDescent="0.35">
      <c r="A150" s="984"/>
      <c r="B150" s="985"/>
      <c r="C150" s="982"/>
      <c r="D150" s="983"/>
      <c r="E150" s="992"/>
      <c r="F150" s="993"/>
      <c r="G150" s="994"/>
      <c r="H150" s="994"/>
      <c r="I150" s="993"/>
      <c r="J150" s="995"/>
      <c r="K150" s="988"/>
      <c r="L150" s="988"/>
      <c r="M150" s="988"/>
      <c r="N150" s="988"/>
      <c r="O150" s="988"/>
      <c r="P150" s="988"/>
      <c r="Q150" s="988"/>
      <c r="R150" s="988"/>
      <c r="S150" s="988"/>
      <c r="T150" s="989"/>
      <c r="U150" s="990"/>
      <c r="V150" s="988"/>
      <c r="W150" s="988"/>
      <c r="X150" s="988"/>
      <c r="Y150" s="988"/>
      <c r="Z150" s="988"/>
      <c r="AA150" s="988"/>
      <c r="AB150" s="988"/>
      <c r="AC150" s="988"/>
      <c r="AD150" s="988"/>
      <c r="AE150" s="988"/>
      <c r="AF150" s="988"/>
      <c r="AG150" s="988"/>
      <c r="AH150" s="988"/>
      <c r="AI150" s="988"/>
      <c r="AJ150" s="988"/>
      <c r="AK150" s="988"/>
      <c r="AL150" s="988"/>
      <c r="AM150" s="988"/>
      <c r="AN150" s="988"/>
      <c r="AO150" s="988"/>
      <c r="AP150" s="988"/>
      <c r="AQ150" s="988"/>
      <c r="AR150" s="988"/>
      <c r="AS150" s="988"/>
      <c r="AT150" s="988"/>
      <c r="AU150" s="988"/>
      <c r="AV150" s="988"/>
      <c r="AW150" s="988"/>
      <c r="AX150" s="988"/>
      <c r="AY150" s="988"/>
      <c r="AZ150" s="988"/>
      <c r="BA150" s="988"/>
      <c r="BB150" s="988"/>
      <c r="BC150" s="988"/>
    </row>
    <row r="151" spans="1:55" s="991" customFormat="1" x14ac:dyDescent="0.35">
      <c r="A151" s="984"/>
      <c r="B151" s="985"/>
      <c r="C151" s="982"/>
      <c r="D151" s="983"/>
      <c r="E151" s="992"/>
      <c r="F151" s="993"/>
      <c r="G151" s="994"/>
      <c r="H151" s="994"/>
      <c r="I151" s="993"/>
      <c r="J151" s="995"/>
      <c r="K151" s="988"/>
      <c r="L151" s="988"/>
      <c r="M151" s="988"/>
      <c r="N151" s="988"/>
      <c r="O151" s="988"/>
      <c r="P151" s="988"/>
      <c r="Q151" s="988"/>
      <c r="R151" s="988"/>
      <c r="S151" s="988"/>
      <c r="T151" s="989"/>
      <c r="U151" s="990"/>
      <c r="V151" s="988"/>
      <c r="W151" s="988"/>
      <c r="X151" s="988"/>
      <c r="Y151" s="988"/>
      <c r="Z151" s="988"/>
      <c r="AA151" s="988"/>
      <c r="AB151" s="988"/>
      <c r="AC151" s="988"/>
      <c r="AD151" s="988"/>
      <c r="AE151" s="988"/>
      <c r="AF151" s="988"/>
      <c r="AG151" s="988"/>
      <c r="AH151" s="988"/>
      <c r="AI151" s="988"/>
      <c r="AJ151" s="988"/>
      <c r="AK151" s="988"/>
      <c r="AL151" s="988"/>
      <c r="AM151" s="988"/>
      <c r="AN151" s="988"/>
      <c r="AO151" s="988"/>
      <c r="AP151" s="988"/>
      <c r="AQ151" s="988"/>
      <c r="AR151" s="988"/>
      <c r="AS151" s="988"/>
      <c r="AT151" s="988"/>
      <c r="AU151" s="988"/>
      <c r="AV151" s="988"/>
      <c r="AW151" s="988"/>
      <c r="AX151" s="988"/>
      <c r="AY151" s="988"/>
      <c r="AZ151" s="988"/>
      <c r="BA151" s="988"/>
      <c r="BB151" s="988"/>
      <c r="BC151" s="988"/>
    </row>
    <row r="152" spans="1:55" s="991" customFormat="1" x14ac:dyDescent="0.35">
      <c r="A152" s="984"/>
      <c r="B152" s="985"/>
      <c r="C152" s="982"/>
      <c r="D152" s="983"/>
      <c r="E152" s="992"/>
      <c r="F152" s="993"/>
      <c r="G152" s="994"/>
      <c r="H152" s="994"/>
      <c r="I152" s="993"/>
      <c r="J152" s="995"/>
      <c r="K152" s="988"/>
      <c r="L152" s="988"/>
      <c r="M152" s="988"/>
      <c r="N152" s="988"/>
      <c r="O152" s="988"/>
      <c r="P152" s="988"/>
      <c r="Q152" s="988"/>
      <c r="R152" s="988"/>
      <c r="S152" s="988"/>
      <c r="T152" s="989"/>
      <c r="U152" s="990"/>
      <c r="V152" s="988"/>
      <c r="W152" s="988"/>
      <c r="X152" s="988"/>
      <c r="Y152" s="988"/>
      <c r="Z152" s="988"/>
      <c r="AA152" s="988"/>
      <c r="AB152" s="988"/>
      <c r="AC152" s="988"/>
      <c r="AD152" s="988"/>
      <c r="AE152" s="988"/>
      <c r="AF152" s="988"/>
      <c r="AG152" s="988"/>
      <c r="AH152" s="988"/>
      <c r="AI152" s="988"/>
      <c r="AJ152" s="988"/>
      <c r="AK152" s="988"/>
      <c r="AL152" s="988"/>
      <c r="AM152" s="988"/>
      <c r="AN152" s="988"/>
      <c r="AO152" s="988"/>
      <c r="AP152" s="988"/>
      <c r="AQ152" s="988"/>
      <c r="AR152" s="988"/>
      <c r="AS152" s="988"/>
      <c r="AT152" s="988"/>
      <c r="AU152" s="988"/>
      <c r="AV152" s="988"/>
      <c r="AW152" s="988"/>
      <c r="AX152" s="988"/>
      <c r="AY152" s="988"/>
      <c r="AZ152" s="988"/>
      <c r="BA152" s="988"/>
      <c r="BB152" s="988"/>
      <c r="BC152" s="988"/>
    </row>
    <row r="153" spans="1:55" s="991" customFormat="1" x14ac:dyDescent="0.35">
      <c r="A153" s="984"/>
      <c r="B153" s="985"/>
      <c r="C153" s="982"/>
      <c r="D153" s="983"/>
      <c r="E153" s="992"/>
      <c r="F153" s="993"/>
      <c r="G153" s="994"/>
      <c r="H153" s="994"/>
      <c r="I153" s="993"/>
      <c r="J153" s="995"/>
      <c r="K153" s="988"/>
      <c r="L153" s="988"/>
      <c r="M153" s="988"/>
      <c r="N153" s="988"/>
      <c r="O153" s="988"/>
      <c r="P153" s="988"/>
      <c r="Q153" s="988"/>
      <c r="R153" s="988"/>
      <c r="S153" s="988"/>
      <c r="T153" s="989"/>
      <c r="U153" s="990"/>
      <c r="V153" s="988"/>
      <c r="W153" s="988"/>
      <c r="X153" s="988"/>
      <c r="Y153" s="988"/>
      <c r="Z153" s="988"/>
      <c r="AA153" s="988"/>
      <c r="AB153" s="988"/>
      <c r="AC153" s="988"/>
      <c r="AD153" s="988"/>
      <c r="AE153" s="988"/>
      <c r="AF153" s="988"/>
      <c r="AG153" s="988"/>
      <c r="AH153" s="988"/>
      <c r="AI153" s="988"/>
      <c r="AJ153" s="988"/>
      <c r="AK153" s="988"/>
      <c r="AL153" s="988"/>
      <c r="AM153" s="988"/>
      <c r="AN153" s="988"/>
      <c r="AO153" s="988"/>
      <c r="AP153" s="988"/>
      <c r="AQ153" s="988"/>
      <c r="AR153" s="988"/>
      <c r="AS153" s="988"/>
      <c r="AT153" s="988"/>
      <c r="AU153" s="988"/>
      <c r="AV153" s="988"/>
      <c r="AW153" s="988"/>
      <c r="AX153" s="988"/>
      <c r="AY153" s="988"/>
      <c r="AZ153" s="988"/>
      <c r="BA153" s="988"/>
      <c r="BB153" s="988"/>
      <c r="BC153" s="988"/>
    </row>
    <row r="154" spans="1:55" s="991" customFormat="1" ht="17.25" customHeight="1" x14ac:dyDescent="0.35">
      <c r="A154" s="984"/>
      <c r="B154" s="985"/>
      <c r="C154" s="982"/>
      <c r="D154" s="983"/>
      <c r="E154" s="992"/>
      <c r="F154" s="993"/>
      <c r="G154" s="994"/>
      <c r="H154" s="994"/>
      <c r="I154" s="993"/>
      <c r="J154" s="995"/>
      <c r="K154" s="988"/>
      <c r="L154" s="988"/>
      <c r="M154" s="988"/>
      <c r="N154" s="988"/>
      <c r="O154" s="988"/>
      <c r="P154" s="988"/>
      <c r="Q154" s="988"/>
      <c r="R154" s="988"/>
      <c r="S154" s="988"/>
      <c r="T154" s="989"/>
      <c r="U154" s="990"/>
      <c r="V154" s="988"/>
      <c r="W154" s="988"/>
      <c r="X154" s="988"/>
      <c r="Y154" s="988"/>
      <c r="Z154" s="988"/>
      <c r="AA154" s="988"/>
      <c r="AB154" s="988"/>
      <c r="AC154" s="988"/>
      <c r="AD154" s="988"/>
      <c r="AE154" s="988"/>
      <c r="AF154" s="988"/>
      <c r="AG154" s="988"/>
      <c r="AH154" s="988"/>
      <c r="AI154" s="988"/>
      <c r="AJ154" s="988"/>
      <c r="AK154" s="988"/>
      <c r="AL154" s="988"/>
      <c r="AM154" s="988"/>
      <c r="AN154" s="988"/>
      <c r="AO154" s="988"/>
      <c r="AP154" s="988"/>
      <c r="AQ154" s="988"/>
      <c r="AR154" s="988"/>
      <c r="AS154" s="988"/>
      <c r="AT154" s="988"/>
      <c r="AU154" s="988"/>
      <c r="AV154" s="988"/>
      <c r="AW154" s="988"/>
      <c r="AX154" s="988"/>
      <c r="AY154" s="988"/>
      <c r="AZ154" s="988"/>
      <c r="BA154" s="988"/>
      <c r="BB154" s="988"/>
      <c r="BC154" s="988"/>
    </row>
    <row r="155" spans="1:55" s="991" customFormat="1" x14ac:dyDescent="0.35">
      <c r="A155" s="984"/>
      <c r="B155" s="985"/>
      <c r="C155" s="982"/>
      <c r="D155" s="983"/>
      <c r="E155" s="992"/>
      <c r="F155" s="993"/>
      <c r="G155" s="994"/>
      <c r="H155" s="994"/>
      <c r="I155" s="993"/>
      <c r="J155" s="995"/>
      <c r="K155" s="988"/>
      <c r="L155" s="988"/>
      <c r="M155" s="988"/>
      <c r="N155" s="988"/>
      <c r="O155" s="988"/>
      <c r="P155" s="988"/>
      <c r="Q155" s="988"/>
      <c r="R155" s="988"/>
      <c r="S155" s="988"/>
      <c r="T155" s="989"/>
      <c r="U155" s="990"/>
      <c r="V155" s="988"/>
      <c r="W155" s="988"/>
      <c r="X155" s="988"/>
      <c r="Y155" s="988"/>
      <c r="Z155" s="988"/>
      <c r="AA155" s="988"/>
      <c r="AB155" s="988"/>
      <c r="AC155" s="988"/>
      <c r="AD155" s="988"/>
      <c r="AE155" s="988"/>
      <c r="AF155" s="988"/>
      <c r="AG155" s="988"/>
      <c r="AH155" s="988"/>
      <c r="AI155" s="988"/>
      <c r="AJ155" s="988"/>
      <c r="AK155" s="988"/>
      <c r="AL155" s="988"/>
      <c r="AM155" s="988"/>
      <c r="AN155" s="988"/>
      <c r="AO155" s="988"/>
      <c r="AP155" s="988"/>
      <c r="AQ155" s="988"/>
      <c r="AR155" s="988"/>
      <c r="AS155" s="988"/>
      <c r="AT155" s="988"/>
      <c r="AU155" s="988"/>
      <c r="AV155" s="988"/>
      <c r="AW155" s="988"/>
      <c r="AX155" s="988"/>
      <c r="AY155" s="988"/>
      <c r="AZ155" s="988"/>
      <c r="BA155" s="988"/>
      <c r="BB155" s="988"/>
      <c r="BC155" s="988"/>
    </row>
    <row r="156" spans="1:55" s="991" customFormat="1" x14ac:dyDescent="0.35">
      <c r="A156" s="984"/>
      <c r="B156" s="985"/>
      <c r="C156" s="982"/>
      <c r="D156" s="983"/>
      <c r="E156" s="992"/>
      <c r="F156" s="993"/>
      <c r="G156" s="994"/>
      <c r="H156" s="994"/>
      <c r="I156" s="993"/>
      <c r="J156" s="995"/>
      <c r="K156" s="988"/>
      <c r="L156" s="988"/>
      <c r="M156" s="988"/>
      <c r="N156" s="988"/>
      <c r="O156" s="988"/>
      <c r="P156" s="988"/>
      <c r="Q156" s="988"/>
      <c r="R156" s="988"/>
      <c r="S156" s="988"/>
      <c r="T156" s="989"/>
      <c r="U156" s="990"/>
      <c r="V156" s="988"/>
      <c r="W156" s="988"/>
      <c r="X156" s="988"/>
      <c r="Y156" s="988"/>
      <c r="Z156" s="988"/>
      <c r="AA156" s="988"/>
      <c r="AB156" s="988"/>
      <c r="AC156" s="988"/>
      <c r="AD156" s="988"/>
      <c r="AE156" s="988"/>
      <c r="AF156" s="988"/>
      <c r="AG156" s="988"/>
      <c r="AH156" s="988"/>
      <c r="AI156" s="988"/>
      <c r="AJ156" s="988"/>
      <c r="AK156" s="988"/>
      <c r="AL156" s="988"/>
      <c r="AM156" s="988"/>
      <c r="AN156" s="988"/>
      <c r="AO156" s="988"/>
      <c r="AP156" s="988"/>
      <c r="AQ156" s="988"/>
      <c r="AR156" s="988"/>
      <c r="AS156" s="988"/>
      <c r="AT156" s="988"/>
      <c r="AU156" s="988"/>
      <c r="AV156" s="988"/>
      <c r="AW156" s="988"/>
      <c r="AX156" s="988"/>
      <c r="AY156" s="988"/>
      <c r="AZ156" s="988"/>
      <c r="BA156" s="988"/>
      <c r="BB156" s="988"/>
      <c r="BC156" s="988"/>
    </row>
    <row r="157" spans="1:55" s="991" customFormat="1" x14ac:dyDescent="0.35">
      <c r="A157" s="984"/>
      <c r="B157" s="985"/>
      <c r="C157" s="982"/>
      <c r="D157" s="983"/>
      <c r="E157" s="992"/>
      <c r="F157" s="993"/>
      <c r="G157" s="994"/>
      <c r="H157" s="994"/>
      <c r="I157" s="993"/>
      <c r="J157" s="995"/>
      <c r="K157" s="988"/>
      <c r="L157" s="988"/>
      <c r="M157" s="988"/>
      <c r="N157" s="988"/>
      <c r="O157" s="988"/>
      <c r="P157" s="988"/>
      <c r="Q157" s="988"/>
      <c r="R157" s="988"/>
      <c r="S157" s="988"/>
      <c r="T157" s="989"/>
      <c r="U157" s="990"/>
      <c r="V157" s="988"/>
      <c r="W157" s="988"/>
      <c r="X157" s="988"/>
      <c r="Y157" s="988"/>
      <c r="Z157" s="988"/>
      <c r="AA157" s="988"/>
      <c r="AB157" s="988"/>
      <c r="AC157" s="988"/>
      <c r="AD157" s="988"/>
      <c r="AE157" s="988"/>
      <c r="AF157" s="988"/>
      <c r="AG157" s="988"/>
      <c r="AH157" s="988"/>
      <c r="AI157" s="988"/>
      <c r="AJ157" s="988"/>
      <c r="AK157" s="988"/>
      <c r="AL157" s="988"/>
      <c r="AM157" s="988"/>
      <c r="AN157" s="988"/>
      <c r="AO157" s="988"/>
      <c r="AP157" s="988"/>
      <c r="AQ157" s="988"/>
      <c r="AR157" s="988"/>
      <c r="AS157" s="988"/>
      <c r="AT157" s="988"/>
      <c r="AU157" s="988"/>
      <c r="AV157" s="988"/>
      <c r="AW157" s="988"/>
      <c r="AX157" s="988"/>
      <c r="AY157" s="988"/>
      <c r="AZ157" s="988"/>
      <c r="BA157" s="988"/>
      <c r="BB157" s="988"/>
      <c r="BC157" s="988"/>
    </row>
    <row r="158" spans="1:55" s="991" customFormat="1" x14ac:dyDescent="0.35">
      <c r="A158" s="984"/>
      <c r="B158" s="985"/>
      <c r="C158" s="982"/>
      <c r="D158" s="983"/>
      <c r="E158" s="992"/>
      <c r="F158" s="993"/>
      <c r="G158" s="994"/>
      <c r="H158" s="994"/>
      <c r="I158" s="993"/>
      <c r="J158" s="995"/>
      <c r="K158" s="988"/>
      <c r="L158" s="988"/>
      <c r="M158" s="988"/>
      <c r="N158" s="988"/>
      <c r="O158" s="988"/>
      <c r="P158" s="988"/>
      <c r="Q158" s="988"/>
      <c r="R158" s="988"/>
      <c r="S158" s="988"/>
      <c r="T158" s="989"/>
      <c r="U158" s="990"/>
      <c r="V158" s="988"/>
      <c r="W158" s="988"/>
      <c r="X158" s="988"/>
      <c r="Y158" s="988"/>
      <c r="Z158" s="988"/>
      <c r="AA158" s="988"/>
      <c r="AB158" s="988"/>
      <c r="AC158" s="988"/>
      <c r="AD158" s="988"/>
      <c r="AE158" s="988"/>
      <c r="AF158" s="988"/>
      <c r="AG158" s="988"/>
      <c r="AH158" s="988"/>
      <c r="AI158" s="988"/>
      <c r="AJ158" s="988"/>
      <c r="AK158" s="988"/>
      <c r="AL158" s="988"/>
      <c r="AM158" s="988"/>
      <c r="AN158" s="988"/>
      <c r="AO158" s="988"/>
      <c r="AP158" s="988"/>
      <c r="AQ158" s="988"/>
      <c r="AR158" s="988"/>
      <c r="AS158" s="988"/>
      <c r="AT158" s="988"/>
      <c r="AU158" s="988"/>
      <c r="AV158" s="988"/>
      <c r="AW158" s="988"/>
      <c r="AX158" s="988"/>
      <c r="AY158" s="988"/>
      <c r="AZ158" s="988"/>
      <c r="BA158" s="988"/>
      <c r="BB158" s="988"/>
      <c r="BC158" s="988"/>
    </row>
    <row r="159" spans="1:55" s="991" customFormat="1" x14ac:dyDescent="0.35">
      <c r="A159" s="984"/>
      <c r="B159" s="985"/>
      <c r="C159" s="982"/>
      <c r="D159" s="983"/>
      <c r="E159" s="983"/>
      <c r="F159" s="983"/>
      <c r="G159" s="983"/>
      <c r="H159" s="983"/>
      <c r="I159" s="983"/>
      <c r="J159" s="983"/>
      <c r="K159" s="988"/>
      <c r="L159" s="988"/>
      <c r="M159" s="988"/>
      <c r="N159" s="988"/>
      <c r="O159" s="988"/>
      <c r="P159" s="988"/>
      <c r="Q159" s="988"/>
      <c r="R159" s="988"/>
      <c r="S159" s="988"/>
      <c r="T159" s="989"/>
      <c r="U159" s="990"/>
      <c r="V159" s="988"/>
      <c r="W159" s="988"/>
      <c r="X159" s="988"/>
      <c r="Y159" s="988"/>
      <c r="Z159" s="988"/>
      <c r="AA159" s="988"/>
      <c r="AB159" s="988"/>
      <c r="AC159" s="988"/>
      <c r="AD159" s="988"/>
      <c r="AE159" s="988"/>
      <c r="AF159" s="988"/>
      <c r="AG159" s="988"/>
      <c r="AH159" s="988"/>
      <c r="AI159" s="988"/>
      <c r="AJ159" s="988"/>
      <c r="AK159" s="988"/>
      <c r="AL159" s="988"/>
      <c r="AM159" s="988"/>
      <c r="AN159" s="988"/>
      <c r="AO159" s="988"/>
      <c r="AP159" s="988"/>
      <c r="AQ159" s="988"/>
      <c r="AR159" s="988"/>
      <c r="AS159" s="988"/>
      <c r="AT159" s="988"/>
      <c r="AU159" s="988"/>
      <c r="AV159" s="988"/>
      <c r="AW159" s="988"/>
      <c r="AX159" s="988"/>
      <c r="AY159" s="988"/>
      <c r="AZ159" s="988"/>
      <c r="BA159" s="988"/>
      <c r="BB159" s="988"/>
      <c r="BC159" s="988"/>
    </row>
    <row r="160" spans="1:55" s="991" customFormat="1" x14ac:dyDescent="0.35">
      <c r="A160" s="984"/>
      <c r="B160" s="985"/>
      <c r="C160" s="982"/>
      <c r="D160" s="983"/>
      <c r="E160" s="992"/>
      <c r="F160" s="993"/>
      <c r="G160" s="996"/>
      <c r="H160" s="996"/>
      <c r="I160" s="996"/>
      <c r="J160" s="996"/>
      <c r="K160" s="988"/>
      <c r="L160" s="988"/>
      <c r="M160" s="988"/>
      <c r="N160" s="988"/>
      <c r="O160" s="988"/>
      <c r="P160" s="988"/>
      <c r="Q160" s="988"/>
      <c r="R160" s="988"/>
      <c r="S160" s="988"/>
      <c r="T160" s="989"/>
      <c r="U160" s="990"/>
      <c r="V160" s="988"/>
      <c r="W160" s="988"/>
      <c r="X160" s="988"/>
      <c r="Y160" s="988"/>
      <c r="Z160" s="988"/>
      <c r="AA160" s="988"/>
      <c r="AB160" s="988"/>
      <c r="AC160" s="988"/>
      <c r="AD160" s="988"/>
      <c r="AE160" s="988"/>
      <c r="AF160" s="988"/>
      <c r="AG160" s="988"/>
      <c r="AH160" s="988"/>
      <c r="AI160" s="988"/>
      <c r="AJ160" s="988"/>
      <c r="AK160" s="988"/>
      <c r="AL160" s="988"/>
      <c r="AM160" s="988"/>
      <c r="AN160" s="988"/>
      <c r="AO160" s="988"/>
      <c r="AP160" s="988"/>
      <c r="AQ160" s="988"/>
      <c r="AR160" s="988"/>
      <c r="AS160" s="988"/>
      <c r="AT160" s="988"/>
      <c r="AU160" s="988"/>
      <c r="AV160" s="988"/>
      <c r="AW160" s="988"/>
      <c r="AX160" s="988"/>
      <c r="AY160" s="988"/>
      <c r="AZ160" s="988"/>
      <c r="BA160" s="988"/>
      <c r="BB160" s="988"/>
      <c r="BC160" s="988"/>
    </row>
    <row r="161" spans="1:55" s="991" customFormat="1" x14ac:dyDescent="0.35">
      <c r="A161" s="984"/>
      <c r="B161" s="985"/>
      <c r="C161" s="982"/>
      <c r="D161" s="982"/>
      <c r="E161" s="997"/>
      <c r="F161" s="993"/>
      <c r="G161" s="996"/>
      <c r="H161" s="996"/>
      <c r="I161" s="998"/>
      <c r="J161" s="996"/>
      <c r="K161" s="988"/>
      <c r="L161" s="988"/>
      <c r="M161" s="988"/>
      <c r="N161" s="988"/>
      <c r="O161" s="988"/>
      <c r="P161" s="988"/>
      <c r="Q161" s="988"/>
      <c r="R161" s="988"/>
      <c r="S161" s="988"/>
      <c r="T161" s="989"/>
      <c r="U161" s="990"/>
      <c r="V161" s="988"/>
      <c r="W161" s="988"/>
      <c r="X161" s="988"/>
      <c r="Y161" s="988"/>
      <c r="Z161" s="988"/>
      <c r="AA161" s="988"/>
      <c r="AB161" s="988"/>
      <c r="AC161" s="988"/>
      <c r="AD161" s="988"/>
      <c r="AE161" s="988"/>
      <c r="AF161" s="988"/>
      <c r="AG161" s="988"/>
      <c r="AH161" s="988"/>
      <c r="AI161" s="988"/>
      <c r="AJ161" s="988"/>
      <c r="AK161" s="988"/>
      <c r="AL161" s="988"/>
      <c r="AM161" s="988"/>
      <c r="AN161" s="988"/>
      <c r="AO161" s="988"/>
      <c r="AP161" s="988"/>
      <c r="AQ161" s="988"/>
      <c r="AR161" s="988"/>
      <c r="AS161" s="988"/>
      <c r="AT161" s="988"/>
      <c r="AU161" s="988"/>
      <c r="AV161" s="988"/>
      <c r="AW161" s="988"/>
      <c r="AX161" s="988"/>
      <c r="AY161" s="988"/>
      <c r="AZ161" s="988"/>
      <c r="BA161" s="988"/>
      <c r="BB161" s="988"/>
      <c r="BC161" s="988"/>
    </row>
    <row r="162" spans="1:55" s="991" customFormat="1" x14ac:dyDescent="0.35">
      <c r="A162" s="984"/>
      <c r="B162" s="985"/>
      <c r="C162" s="982"/>
      <c r="D162" s="986"/>
      <c r="E162" s="987"/>
      <c r="F162" s="988"/>
      <c r="G162" s="988"/>
      <c r="H162" s="988"/>
      <c r="I162" s="988"/>
      <c r="J162" s="988"/>
      <c r="K162" s="988"/>
      <c r="L162" s="988"/>
      <c r="M162" s="988"/>
      <c r="N162" s="988"/>
      <c r="O162" s="988"/>
      <c r="P162" s="988"/>
      <c r="Q162" s="988"/>
      <c r="R162" s="988"/>
      <c r="S162" s="988"/>
      <c r="T162" s="989"/>
      <c r="U162" s="990"/>
      <c r="V162" s="988"/>
      <c r="W162" s="988"/>
      <c r="X162" s="988"/>
      <c r="Y162" s="988"/>
      <c r="Z162" s="988"/>
      <c r="AA162" s="988"/>
      <c r="AB162" s="988"/>
      <c r="AC162" s="988"/>
      <c r="AD162" s="988"/>
      <c r="AE162" s="988"/>
      <c r="AF162" s="988"/>
      <c r="AG162" s="988"/>
      <c r="AH162" s="988"/>
      <c r="AI162" s="988"/>
      <c r="AJ162" s="988"/>
      <c r="AK162" s="988"/>
      <c r="AL162" s="988"/>
      <c r="AM162" s="988"/>
      <c r="AN162" s="988"/>
      <c r="AO162" s="988"/>
      <c r="AP162" s="988"/>
      <c r="AQ162" s="988"/>
      <c r="AR162" s="988"/>
      <c r="AS162" s="988"/>
      <c r="AT162" s="988"/>
      <c r="AU162" s="988"/>
      <c r="AV162" s="988"/>
      <c r="AW162" s="988"/>
      <c r="AX162" s="988"/>
      <c r="AY162" s="988"/>
      <c r="AZ162" s="988"/>
      <c r="BA162" s="988"/>
      <c r="BB162" s="988"/>
      <c r="BC162" s="988"/>
    </row>
    <row r="163" spans="1:55" s="981" customFormat="1" x14ac:dyDescent="0.35">
      <c r="A163" s="974"/>
      <c r="B163" s="975"/>
      <c r="C163" s="973"/>
      <c r="D163" s="976"/>
      <c r="E163" s="977"/>
      <c r="F163" s="978"/>
      <c r="G163" s="978"/>
      <c r="H163" s="978"/>
      <c r="I163" s="978"/>
      <c r="J163" s="978"/>
      <c r="K163" s="978"/>
      <c r="L163" s="978"/>
      <c r="M163" s="978"/>
      <c r="N163" s="978"/>
      <c r="O163" s="978"/>
      <c r="P163" s="978"/>
      <c r="Q163" s="978"/>
      <c r="R163" s="978"/>
      <c r="S163" s="978"/>
      <c r="T163" s="979"/>
      <c r="U163" s="980"/>
      <c r="V163" s="978"/>
      <c r="W163" s="978"/>
      <c r="X163" s="978"/>
      <c r="Y163" s="978"/>
      <c r="Z163" s="978"/>
      <c r="AA163" s="978"/>
      <c r="AB163" s="978"/>
      <c r="AC163" s="978"/>
      <c r="AD163" s="978"/>
      <c r="AE163" s="978"/>
      <c r="AF163" s="978"/>
      <c r="AG163" s="978"/>
      <c r="AH163" s="978"/>
      <c r="AI163" s="978"/>
      <c r="AJ163" s="978"/>
      <c r="AK163" s="978"/>
      <c r="AL163" s="978"/>
      <c r="AM163" s="978"/>
      <c r="AN163" s="978"/>
      <c r="AO163" s="978"/>
      <c r="AP163" s="978"/>
      <c r="AQ163" s="978"/>
      <c r="AR163" s="978"/>
      <c r="AS163" s="978"/>
      <c r="AT163" s="978"/>
      <c r="AU163" s="978"/>
      <c r="AV163" s="978"/>
      <c r="AW163" s="978"/>
      <c r="AX163" s="978"/>
      <c r="AY163" s="978"/>
      <c r="AZ163" s="978"/>
      <c r="BA163" s="978"/>
      <c r="BB163" s="978"/>
      <c r="BC163" s="978"/>
    </row>
    <row r="164" spans="1:55" s="981" customFormat="1" x14ac:dyDescent="0.35">
      <c r="A164" s="974"/>
      <c r="B164" s="975"/>
      <c r="C164" s="973"/>
      <c r="D164" s="976"/>
      <c r="E164" s="977"/>
      <c r="F164" s="978"/>
      <c r="G164" s="978"/>
      <c r="H164" s="978"/>
      <c r="I164" s="978"/>
      <c r="J164" s="978"/>
      <c r="K164" s="978"/>
      <c r="L164" s="978"/>
      <c r="M164" s="978"/>
      <c r="N164" s="978"/>
      <c r="O164" s="978"/>
      <c r="P164" s="978"/>
      <c r="Q164" s="978"/>
      <c r="R164" s="978"/>
      <c r="S164" s="978"/>
      <c r="T164" s="979"/>
      <c r="U164" s="980"/>
      <c r="V164" s="978"/>
      <c r="W164" s="978"/>
      <c r="X164" s="978"/>
      <c r="Y164" s="978"/>
      <c r="Z164" s="978"/>
      <c r="AA164" s="978"/>
      <c r="AB164" s="978"/>
      <c r="AC164" s="978"/>
      <c r="AD164" s="978"/>
      <c r="AE164" s="978"/>
      <c r="AF164" s="978"/>
      <c r="AG164" s="978"/>
      <c r="AH164" s="978"/>
      <c r="AI164" s="978"/>
      <c r="AJ164" s="978"/>
      <c r="AK164" s="978"/>
      <c r="AL164" s="978"/>
      <c r="AM164" s="978"/>
      <c r="AN164" s="978"/>
      <c r="AO164" s="978"/>
      <c r="AP164" s="978"/>
      <c r="AQ164" s="978"/>
      <c r="AR164" s="978"/>
      <c r="AS164" s="978"/>
      <c r="AT164" s="978"/>
      <c r="AU164" s="978"/>
      <c r="AV164" s="978"/>
      <c r="AW164" s="978"/>
      <c r="AX164" s="978"/>
      <c r="AY164" s="978"/>
      <c r="AZ164" s="978"/>
      <c r="BA164" s="978"/>
      <c r="BB164" s="978"/>
      <c r="BC164" s="978"/>
    </row>
    <row r="165" spans="1:55" s="981" customFormat="1" x14ac:dyDescent="0.35">
      <c r="A165" s="974"/>
      <c r="B165" s="975"/>
      <c r="C165" s="973"/>
      <c r="D165" s="976"/>
      <c r="E165" s="977"/>
      <c r="F165" s="978"/>
      <c r="G165" s="978"/>
      <c r="H165" s="978"/>
      <c r="I165" s="978"/>
      <c r="J165" s="978"/>
      <c r="K165" s="978"/>
      <c r="L165" s="978"/>
      <c r="M165" s="978"/>
      <c r="N165" s="978"/>
      <c r="O165" s="978"/>
      <c r="P165" s="978"/>
      <c r="Q165" s="978"/>
      <c r="R165" s="978"/>
      <c r="S165" s="978"/>
      <c r="T165" s="979"/>
      <c r="U165" s="980"/>
      <c r="V165" s="978"/>
      <c r="W165" s="978"/>
      <c r="X165" s="978"/>
      <c r="Y165" s="978"/>
      <c r="Z165" s="978"/>
      <c r="AA165" s="978"/>
      <c r="AB165" s="978"/>
      <c r="AC165" s="978"/>
      <c r="AD165" s="978"/>
      <c r="AE165" s="978"/>
      <c r="AF165" s="978"/>
      <c r="AG165" s="978"/>
      <c r="AH165" s="978"/>
      <c r="AI165" s="978"/>
      <c r="AJ165" s="978"/>
      <c r="AK165" s="978"/>
      <c r="AL165" s="978"/>
      <c r="AM165" s="978"/>
      <c r="AN165" s="978"/>
      <c r="AO165" s="978"/>
      <c r="AP165" s="978"/>
      <c r="AQ165" s="978"/>
      <c r="AR165" s="978"/>
      <c r="AS165" s="978"/>
      <c r="AT165" s="978"/>
      <c r="AU165" s="978"/>
      <c r="AV165" s="978"/>
      <c r="AW165" s="978"/>
      <c r="AX165" s="978"/>
      <c r="AY165" s="978"/>
      <c r="AZ165" s="978"/>
      <c r="BA165" s="978"/>
      <c r="BB165" s="978"/>
      <c r="BC165" s="978"/>
    </row>
    <row r="166" spans="1:55" s="981" customFormat="1" x14ac:dyDescent="0.35">
      <c r="A166" s="974"/>
      <c r="B166" s="975"/>
      <c r="C166" s="973"/>
      <c r="D166" s="976"/>
      <c r="E166" s="977"/>
      <c r="F166" s="978"/>
      <c r="G166" s="978"/>
      <c r="H166" s="978"/>
      <c r="I166" s="978"/>
      <c r="J166" s="978"/>
      <c r="K166" s="978"/>
      <c r="L166" s="978"/>
      <c r="M166" s="978"/>
      <c r="N166" s="978"/>
      <c r="O166" s="978"/>
      <c r="P166" s="978"/>
      <c r="Q166" s="978"/>
      <c r="R166" s="978"/>
      <c r="S166" s="978"/>
      <c r="T166" s="979"/>
      <c r="U166" s="980"/>
      <c r="V166" s="978"/>
      <c r="W166" s="978"/>
      <c r="X166" s="978"/>
      <c r="Y166" s="978"/>
      <c r="Z166" s="978"/>
      <c r="AA166" s="978"/>
      <c r="AB166" s="978"/>
      <c r="AC166" s="978"/>
      <c r="AD166" s="978"/>
      <c r="AE166" s="978"/>
      <c r="AF166" s="978"/>
      <c r="AG166" s="978"/>
      <c r="AH166" s="978"/>
      <c r="AI166" s="978"/>
      <c r="AJ166" s="978"/>
      <c r="AK166" s="978"/>
      <c r="AL166" s="978"/>
      <c r="AM166" s="978"/>
      <c r="AN166" s="978"/>
      <c r="AO166" s="978"/>
      <c r="AP166" s="978"/>
      <c r="AQ166" s="978"/>
      <c r="AR166" s="978"/>
      <c r="AS166" s="978"/>
      <c r="AT166" s="978"/>
      <c r="AU166" s="978"/>
      <c r="AV166" s="978"/>
      <c r="AW166" s="978"/>
      <c r="AX166" s="978"/>
      <c r="AY166" s="978"/>
      <c r="AZ166" s="978"/>
      <c r="BA166" s="978"/>
      <c r="BB166" s="978"/>
      <c r="BC166" s="978"/>
    </row>
    <row r="167" spans="1:55" s="981" customFormat="1" x14ac:dyDescent="0.35">
      <c r="A167" s="974"/>
      <c r="B167" s="975"/>
      <c r="C167" s="973"/>
      <c r="D167" s="976"/>
      <c r="E167" s="977"/>
      <c r="F167" s="978"/>
      <c r="G167" s="978"/>
      <c r="H167" s="978"/>
      <c r="I167" s="978"/>
      <c r="J167" s="978"/>
      <c r="K167" s="978"/>
      <c r="L167" s="978"/>
      <c r="M167" s="978"/>
      <c r="N167" s="978"/>
      <c r="O167" s="978"/>
      <c r="P167" s="978"/>
      <c r="Q167" s="978"/>
      <c r="R167" s="978"/>
      <c r="S167" s="978"/>
      <c r="T167" s="979"/>
      <c r="U167" s="980"/>
      <c r="V167" s="978"/>
      <c r="W167" s="978"/>
      <c r="X167" s="978"/>
      <c r="Y167" s="978"/>
      <c r="Z167" s="978"/>
      <c r="AA167" s="978"/>
      <c r="AB167" s="978"/>
      <c r="AC167" s="978"/>
      <c r="AD167" s="978"/>
      <c r="AE167" s="978"/>
      <c r="AF167" s="978"/>
      <c r="AG167" s="978"/>
      <c r="AH167" s="978"/>
      <c r="AI167" s="978"/>
      <c r="AJ167" s="978"/>
      <c r="AK167" s="978"/>
      <c r="AL167" s="978"/>
      <c r="AM167" s="978"/>
      <c r="AN167" s="978"/>
      <c r="AO167" s="978"/>
      <c r="AP167" s="978"/>
      <c r="AQ167" s="978"/>
      <c r="AR167" s="978"/>
      <c r="AS167" s="978"/>
      <c r="AT167" s="978"/>
      <c r="AU167" s="978"/>
      <c r="AV167" s="978"/>
      <c r="AW167" s="978"/>
      <c r="AX167" s="978"/>
      <c r="AY167" s="978"/>
      <c r="AZ167" s="978"/>
      <c r="BA167" s="978"/>
      <c r="BB167" s="978"/>
      <c r="BC167" s="978"/>
    </row>
    <row r="168" spans="1:55" s="981" customFormat="1" x14ac:dyDescent="0.35">
      <c r="A168" s="974"/>
      <c r="B168" s="975"/>
      <c r="C168" s="973"/>
      <c r="D168" s="976"/>
      <c r="E168" s="977"/>
      <c r="F168" s="978"/>
      <c r="G168" s="978"/>
      <c r="H168" s="978"/>
      <c r="I168" s="978"/>
      <c r="J168" s="978"/>
      <c r="K168" s="978"/>
      <c r="L168" s="978"/>
      <c r="M168" s="978"/>
      <c r="N168" s="978"/>
      <c r="O168" s="978"/>
      <c r="P168" s="978"/>
      <c r="Q168" s="978"/>
      <c r="R168" s="978"/>
      <c r="S168" s="978"/>
      <c r="T168" s="979"/>
      <c r="U168" s="980"/>
      <c r="V168" s="978"/>
      <c r="W168" s="978"/>
      <c r="X168" s="978"/>
      <c r="Y168" s="978"/>
      <c r="Z168" s="978"/>
      <c r="AA168" s="978"/>
      <c r="AB168" s="978"/>
      <c r="AC168" s="978"/>
      <c r="AD168" s="978"/>
      <c r="AE168" s="978"/>
      <c r="AF168" s="978"/>
      <c r="AG168" s="978"/>
      <c r="AH168" s="978"/>
      <c r="AI168" s="978"/>
      <c r="AJ168" s="978"/>
      <c r="AK168" s="978"/>
      <c r="AL168" s="978"/>
      <c r="AM168" s="978"/>
      <c r="AN168" s="978"/>
      <c r="AO168" s="978"/>
      <c r="AP168" s="978"/>
      <c r="AQ168" s="978"/>
      <c r="AR168" s="978"/>
      <c r="AS168" s="978"/>
      <c r="AT168" s="978"/>
      <c r="AU168" s="978"/>
      <c r="AV168" s="978"/>
      <c r="AW168" s="978"/>
      <c r="AX168" s="978"/>
      <c r="AY168" s="978"/>
      <c r="AZ168" s="978"/>
      <c r="BA168" s="978"/>
      <c r="BB168" s="978"/>
      <c r="BC168" s="978"/>
    </row>
    <row r="169" spans="1:55" s="981" customFormat="1" x14ac:dyDescent="0.35">
      <c r="A169" s="974"/>
      <c r="B169" s="975"/>
      <c r="C169" s="973"/>
      <c r="D169" s="976"/>
      <c r="E169" s="977"/>
      <c r="F169" s="978"/>
      <c r="G169" s="978"/>
      <c r="H169" s="978"/>
      <c r="I169" s="978"/>
      <c r="J169" s="978"/>
      <c r="K169" s="978"/>
      <c r="L169" s="978"/>
      <c r="M169" s="978"/>
      <c r="N169" s="978"/>
      <c r="O169" s="978"/>
      <c r="P169" s="978"/>
      <c r="Q169" s="978"/>
      <c r="R169" s="978"/>
      <c r="S169" s="978"/>
      <c r="T169" s="979"/>
      <c r="U169" s="980"/>
      <c r="V169" s="978"/>
      <c r="W169" s="978"/>
      <c r="X169" s="978"/>
      <c r="Y169" s="978"/>
      <c r="Z169" s="978"/>
      <c r="AA169" s="978"/>
      <c r="AB169" s="978"/>
      <c r="AC169" s="978"/>
      <c r="AD169" s="978"/>
      <c r="AE169" s="978"/>
      <c r="AF169" s="978"/>
      <c r="AG169" s="978"/>
      <c r="AH169" s="978"/>
      <c r="AI169" s="978"/>
      <c r="AJ169" s="978"/>
      <c r="AK169" s="978"/>
      <c r="AL169" s="978"/>
      <c r="AM169" s="978"/>
      <c r="AN169" s="978"/>
      <c r="AO169" s="978"/>
      <c r="AP169" s="978"/>
      <c r="AQ169" s="978"/>
      <c r="AR169" s="978"/>
      <c r="AS169" s="978"/>
      <c r="AT169" s="978"/>
      <c r="AU169" s="978"/>
      <c r="AV169" s="978"/>
      <c r="AW169" s="978"/>
      <c r="AX169" s="978"/>
      <c r="AY169" s="978"/>
      <c r="AZ169" s="978"/>
      <c r="BA169" s="978"/>
      <c r="BB169" s="978"/>
      <c r="BC169" s="978"/>
    </row>
    <row r="170" spans="1:55" s="981" customFormat="1" x14ac:dyDescent="0.35">
      <c r="A170" s="974"/>
      <c r="B170" s="975"/>
      <c r="C170" s="973"/>
      <c r="D170" s="976"/>
      <c r="E170" s="977"/>
      <c r="F170" s="978"/>
      <c r="G170" s="978"/>
      <c r="H170" s="978"/>
      <c r="I170" s="978"/>
      <c r="J170" s="978"/>
      <c r="K170" s="978"/>
      <c r="L170" s="978"/>
      <c r="M170" s="978"/>
      <c r="N170" s="978"/>
      <c r="O170" s="978"/>
      <c r="P170" s="978"/>
      <c r="Q170" s="978"/>
      <c r="R170" s="978"/>
      <c r="S170" s="978"/>
      <c r="T170" s="979"/>
      <c r="U170" s="980"/>
      <c r="V170" s="978"/>
      <c r="W170" s="978"/>
      <c r="X170" s="978"/>
      <c r="Y170" s="978"/>
      <c r="Z170" s="978"/>
      <c r="AA170" s="978"/>
      <c r="AB170" s="978"/>
      <c r="AC170" s="978"/>
      <c r="AD170" s="978"/>
      <c r="AE170" s="978"/>
      <c r="AF170" s="978"/>
      <c r="AG170" s="978"/>
      <c r="AH170" s="978"/>
      <c r="AI170" s="978"/>
      <c r="AJ170" s="978"/>
      <c r="AK170" s="978"/>
      <c r="AL170" s="978"/>
      <c r="AM170" s="978"/>
      <c r="AN170" s="978"/>
      <c r="AO170" s="978"/>
      <c r="AP170" s="978"/>
      <c r="AQ170" s="978"/>
      <c r="AR170" s="978"/>
      <c r="AS170" s="978"/>
      <c r="AT170" s="978"/>
      <c r="AU170" s="978"/>
      <c r="AV170" s="978"/>
      <c r="AW170" s="978"/>
      <c r="AX170" s="978"/>
      <c r="AY170" s="978"/>
      <c r="AZ170" s="978"/>
      <c r="BA170" s="978"/>
      <c r="BB170" s="978"/>
      <c r="BC170" s="978"/>
    </row>
    <row r="171" spans="1:55" s="981" customFormat="1" x14ac:dyDescent="0.35">
      <c r="A171" s="974"/>
      <c r="B171" s="975"/>
      <c r="C171" s="973"/>
      <c r="D171" s="976"/>
      <c r="E171" s="977"/>
      <c r="F171" s="978"/>
      <c r="G171" s="978"/>
      <c r="H171" s="978"/>
      <c r="I171" s="978"/>
      <c r="J171" s="978"/>
      <c r="K171" s="978"/>
      <c r="L171" s="978"/>
      <c r="M171" s="978"/>
      <c r="N171" s="978"/>
      <c r="O171" s="978"/>
      <c r="P171" s="978"/>
      <c r="Q171" s="978"/>
      <c r="R171" s="978"/>
      <c r="S171" s="978"/>
      <c r="T171" s="979"/>
      <c r="U171" s="980"/>
      <c r="V171" s="978"/>
      <c r="W171" s="978"/>
      <c r="X171" s="978"/>
      <c r="Y171" s="978"/>
      <c r="Z171" s="978"/>
      <c r="AA171" s="978"/>
      <c r="AB171" s="978"/>
      <c r="AC171" s="978"/>
      <c r="AD171" s="978"/>
      <c r="AE171" s="978"/>
      <c r="AF171" s="978"/>
      <c r="AG171" s="978"/>
      <c r="AH171" s="978"/>
      <c r="AI171" s="978"/>
      <c r="AJ171" s="978"/>
      <c r="AK171" s="978"/>
      <c r="AL171" s="978"/>
      <c r="AM171" s="978"/>
      <c r="AN171" s="978"/>
      <c r="AO171" s="978"/>
      <c r="AP171" s="978"/>
      <c r="AQ171" s="978"/>
      <c r="AR171" s="978"/>
      <c r="AS171" s="978"/>
      <c r="AT171" s="978"/>
      <c r="AU171" s="978"/>
      <c r="AV171" s="978"/>
      <c r="AW171" s="978"/>
      <c r="AX171" s="978"/>
      <c r="AY171" s="978"/>
      <c r="AZ171" s="978"/>
      <c r="BA171" s="978"/>
      <c r="BB171" s="978"/>
      <c r="BC171" s="978"/>
    </row>
    <row r="172" spans="1:55" s="981" customFormat="1" x14ac:dyDescent="0.35">
      <c r="A172" s="974"/>
      <c r="B172" s="975"/>
      <c r="C172" s="973"/>
      <c r="D172" s="976"/>
      <c r="E172" s="977"/>
      <c r="F172" s="978"/>
      <c r="G172" s="978"/>
      <c r="H172" s="978"/>
      <c r="I172" s="978"/>
      <c r="J172" s="978"/>
      <c r="K172" s="978"/>
      <c r="L172" s="978"/>
      <c r="M172" s="978"/>
      <c r="N172" s="978"/>
      <c r="O172" s="978"/>
      <c r="P172" s="978"/>
      <c r="Q172" s="978"/>
      <c r="R172" s="978"/>
      <c r="S172" s="978"/>
      <c r="T172" s="979"/>
      <c r="U172" s="980"/>
      <c r="V172" s="978"/>
      <c r="W172" s="978"/>
      <c r="X172" s="978"/>
      <c r="Y172" s="978"/>
      <c r="Z172" s="978"/>
      <c r="AA172" s="978"/>
      <c r="AB172" s="978"/>
      <c r="AC172" s="978"/>
      <c r="AD172" s="978"/>
      <c r="AE172" s="978"/>
      <c r="AF172" s="978"/>
      <c r="AG172" s="978"/>
      <c r="AH172" s="978"/>
      <c r="AI172" s="978"/>
      <c r="AJ172" s="978"/>
      <c r="AK172" s="978"/>
      <c r="AL172" s="978"/>
      <c r="AM172" s="978"/>
      <c r="AN172" s="978"/>
      <c r="AO172" s="978"/>
      <c r="AP172" s="978"/>
      <c r="AQ172" s="978"/>
      <c r="AR172" s="978"/>
      <c r="AS172" s="978"/>
      <c r="AT172" s="978"/>
      <c r="AU172" s="978"/>
      <c r="AV172" s="978"/>
      <c r="AW172" s="978"/>
      <c r="AX172" s="978"/>
      <c r="AY172" s="978"/>
      <c r="AZ172" s="978"/>
      <c r="BA172" s="978"/>
      <c r="BB172" s="978"/>
      <c r="BC172" s="978"/>
    </row>
  </sheetData>
  <sheetProtection selectLockedCells="1" selectUnlockedCells="1"/>
  <mergeCells count="101">
    <mergeCell ref="C92:C94"/>
    <mergeCell ref="E92:E94"/>
    <mergeCell ref="C116:C118"/>
    <mergeCell ref="E116:E118"/>
    <mergeCell ref="A6:A7"/>
    <mergeCell ref="B6:B7"/>
    <mergeCell ref="C6:C7"/>
    <mergeCell ref="D6:D7"/>
    <mergeCell ref="E6:E7"/>
    <mergeCell ref="C17:C19"/>
    <mergeCell ref="C23:C25"/>
    <mergeCell ref="E23:E25"/>
    <mergeCell ref="C14:C16"/>
    <mergeCell ref="E14:E16"/>
    <mergeCell ref="E17:E19"/>
    <mergeCell ref="C20:C22"/>
    <mergeCell ref="E20:E22"/>
    <mergeCell ref="C26:C28"/>
    <mergeCell ref="E68:E70"/>
    <mergeCell ref="C71:C73"/>
    <mergeCell ref="E71:E73"/>
    <mergeCell ref="C65:C67"/>
    <mergeCell ref="C83:C85"/>
    <mergeCell ref="E83:E85"/>
    <mergeCell ref="C86:C88"/>
    <mergeCell ref="E86:E88"/>
    <mergeCell ref="C35:C37"/>
    <mergeCell ref="E35:E37"/>
    <mergeCell ref="C38:C40"/>
    <mergeCell ref="E38:E40"/>
    <mergeCell ref="C41:C43"/>
    <mergeCell ref="E41:E43"/>
    <mergeCell ref="E77:E79"/>
    <mergeCell ref="C68:C70"/>
    <mergeCell ref="E26:E28"/>
    <mergeCell ref="C29:C31"/>
    <mergeCell ref="E29:E31"/>
    <mergeCell ref="C32:C34"/>
    <mergeCell ref="E32:E34"/>
    <mergeCell ref="C53:C55"/>
    <mergeCell ref="E53:E55"/>
    <mergeCell ref="C56:C58"/>
    <mergeCell ref="E56:E58"/>
    <mergeCell ref="B3:R3"/>
    <mergeCell ref="K6:M6"/>
    <mergeCell ref="N6:N7"/>
    <mergeCell ref="O6:R6"/>
    <mergeCell ref="S6:S7"/>
    <mergeCell ref="C8:C10"/>
    <mergeCell ref="E8:E10"/>
    <mergeCell ref="C11:C13"/>
    <mergeCell ref="E11:E13"/>
    <mergeCell ref="F6:J6"/>
    <mergeCell ref="C140:C142"/>
    <mergeCell ref="E140:E142"/>
    <mergeCell ref="C95:C97"/>
    <mergeCell ref="E95:E97"/>
    <mergeCell ref="C98:C100"/>
    <mergeCell ref="E98:E100"/>
    <mergeCell ref="C110:C112"/>
    <mergeCell ref="E110:E112"/>
    <mergeCell ref="C101:C103"/>
    <mergeCell ref="E101:E103"/>
    <mergeCell ref="C104:C106"/>
    <mergeCell ref="E104:E106"/>
    <mergeCell ref="C107:C109"/>
    <mergeCell ref="E107:E109"/>
    <mergeCell ref="C122:C124"/>
    <mergeCell ref="E122:E124"/>
    <mergeCell ref="C131:C133"/>
    <mergeCell ref="E131:E133"/>
    <mergeCell ref="C125:C127"/>
    <mergeCell ref="E125:E127"/>
    <mergeCell ref="C128:C130"/>
    <mergeCell ref="E128:E130"/>
    <mergeCell ref="C119:C121"/>
    <mergeCell ref="E119:E121"/>
    <mergeCell ref="C113:C115"/>
    <mergeCell ref="E113:E115"/>
    <mergeCell ref="C137:C139"/>
    <mergeCell ref="E137:E139"/>
    <mergeCell ref="C134:C136"/>
    <mergeCell ref="E134:E136"/>
    <mergeCell ref="C59:C61"/>
    <mergeCell ref="E59:E61"/>
    <mergeCell ref="C44:C46"/>
    <mergeCell ref="E44:E46"/>
    <mergeCell ref="C47:C49"/>
    <mergeCell ref="E47:E49"/>
    <mergeCell ref="C50:C52"/>
    <mergeCell ref="E50:E52"/>
    <mergeCell ref="C89:C91"/>
    <mergeCell ref="E89:E91"/>
    <mergeCell ref="C62:C64"/>
    <mergeCell ref="E62:E64"/>
    <mergeCell ref="C80:C82"/>
    <mergeCell ref="E80:E82"/>
    <mergeCell ref="C74:C76"/>
    <mergeCell ref="E74:E76"/>
    <mergeCell ref="E65:E67"/>
    <mergeCell ref="C77:C79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5"/>
  <sheetViews>
    <sheetView view="pageBreakPreview" zoomScale="70" zoomScaleNormal="70" zoomScaleSheetLayoutView="70" workbookViewId="0">
      <pane ySplit="8" topLeftCell="A321" activePane="bottomLeft" state="frozen"/>
      <selection pane="bottomLeft" activeCell="B1" sqref="B1"/>
    </sheetView>
  </sheetViews>
  <sheetFormatPr defaultRowHeight="18" x14ac:dyDescent="0.35"/>
  <cols>
    <col min="1" max="1" width="4.5703125" style="297" customWidth="1"/>
    <col min="2" max="2" width="4.42578125" style="298" customWidth="1"/>
    <col min="3" max="3" width="58.28515625" style="299" customWidth="1"/>
    <col min="4" max="4" width="17.42578125" style="300" customWidth="1"/>
    <col min="5" max="5" width="7" style="301" customWidth="1"/>
    <col min="6" max="6" width="15.5703125" style="302" customWidth="1"/>
    <col min="7" max="18" width="17.42578125" style="303" customWidth="1"/>
    <col min="19" max="19" width="19.42578125" style="303" customWidth="1"/>
    <col min="20" max="22" width="18.42578125" style="303" customWidth="1"/>
    <col min="23" max="23" width="17.42578125" style="303" customWidth="1"/>
    <col min="24" max="24" width="11.28515625" style="251" customWidth="1"/>
    <col min="25" max="16384" width="9.140625" style="251"/>
  </cols>
  <sheetData>
    <row r="1" spans="1:23" s="245" customFormat="1" ht="16.5" x14ac:dyDescent="0.3">
      <c r="A1" s="244"/>
      <c r="B1" s="330" t="s">
        <v>792</v>
      </c>
      <c r="C1" s="330"/>
      <c r="D1" s="246"/>
      <c r="E1" s="247"/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s="245" customFormat="1" ht="16.5" x14ac:dyDescent="0.3">
      <c r="A2" s="244"/>
      <c r="B2" s="330" t="s">
        <v>688</v>
      </c>
      <c r="C2" s="1440"/>
      <c r="D2" s="246"/>
      <c r="E2" s="247"/>
      <c r="F2" s="248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35.450000000000003" customHeight="1" thickBot="1" x14ac:dyDescent="0.3">
      <c r="A3" s="250"/>
      <c r="B3" s="1568" t="s">
        <v>687</v>
      </c>
      <c r="C3" s="1568"/>
      <c r="D3" s="1568"/>
      <c r="E3" s="1568"/>
      <c r="F3" s="1568"/>
      <c r="G3" s="1568"/>
      <c r="H3" s="1568"/>
      <c r="I3" s="1568"/>
      <c r="J3" s="1568"/>
      <c r="K3" s="1568"/>
      <c r="L3" s="1568"/>
      <c r="M3" s="1568"/>
      <c r="N3" s="1568"/>
      <c r="O3" s="1568"/>
      <c r="P3" s="1568"/>
      <c r="Q3" s="1568"/>
      <c r="R3" s="1568"/>
      <c r="S3" s="1568"/>
      <c r="T3" s="1568"/>
      <c r="U3" s="1568"/>
      <c r="V3" s="1568"/>
      <c r="W3" s="250"/>
    </row>
    <row r="4" spans="1:23" ht="17.25" thickTop="1" thickBot="1" x14ac:dyDescent="0.35">
      <c r="A4" s="1363" t="s">
        <v>259</v>
      </c>
      <c r="B4" s="252" t="s">
        <v>260</v>
      </c>
      <c r="C4" s="253" t="s">
        <v>261</v>
      </c>
      <c r="D4" s="253"/>
      <c r="E4" s="254" t="s">
        <v>262</v>
      </c>
      <c r="F4" s="1363" t="s">
        <v>263</v>
      </c>
      <c r="G4" s="1363" t="s">
        <v>264</v>
      </c>
      <c r="H4" s="1363" t="s">
        <v>265</v>
      </c>
      <c r="I4" s="1363" t="s">
        <v>266</v>
      </c>
      <c r="J4" s="1363" t="s">
        <v>267</v>
      </c>
      <c r="K4" s="1363" t="s">
        <v>268</v>
      </c>
      <c r="L4" s="1363" t="s">
        <v>269</v>
      </c>
      <c r="M4" s="1363" t="s">
        <v>270</v>
      </c>
      <c r="N4" s="1363" t="s">
        <v>271</v>
      </c>
      <c r="O4" s="1569" t="s">
        <v>272</v>
      </c>
      <c r="P4" s="1569"/>
      <c r="Q4" s="1363" t="s">
        <v>273</v>
      </c>
      <c r="R4" s="1363" t="s">
        <v>274</v>
      </c>
      <c r="S4" s="255" t="s">
        <v>275</v>
      </c>
      <c r="T4" s="1569" t="s">
        <v>276</v>
      </c>
      <c r="U4" s="1569"/>
      <c r="V4" s="1569"/>
      <c r="W4" s="255" t="s">
        <v>277</v>
      </c>
    </row>
    <row r="5" spans="1:23" s="257" customFormat="1" ht="19.899999999999999" customHeight="1" thickTop="1" thickBot="1" x14ac:dyDescent="0.4">
      <c r="A5" s="1579" t="s">
        <v>0</v>
      </c>
      <c r="B5" s="1581" t="s">
        <v>1</v>
      </c>
      <c r="C5" s="1582" t="s">
        <v>2</v>
      </c>
      <c r="D5" s="256"/>
      <c r="E5" s="1584" t="s">
        <v>278</v>
      </c>
      <c r="F5" s="1578" t="s">
        <v>279</v>
      </c>
      <c r="G5" s="1571" t="s">
        <v>280</v>
      </c>
      <c r="H5" s="1571"/>
      <c r="I5" s="1571"/>
      <c r="J5" s="1571"/>
      <c r="K5" s="1571"/>
      <c r="L5" s="1571"/>
      <c r="M5" s="1571" t="s">
        <v>281</v>
      </c>
      <c r="N5" s="1571"/>
      <c r="O5" s="1571"/>
      <c r="P5" s="1571"/>
      <c r="Q5" s="1572" t="s">
        <v>282</v>
      </c>
      <c r="R5" s="1572"/>
      <c r="S5" s="1573" t="s">
        <v>283</v>
      </c>
      <c r="T5" s="1575" t="s">
        <v>284</v>
      </c>
      <c r="U5" s="1575"/>
      <c r="V5" s="1575"/>
      <c r="W5" s="1563" t="s">
        <v>285</v>
      </c>
    </row>
    <row r="6" spans="1:23" ht="19.899999999999999" customHeight="1" thickTop="1" thickBot="1" x14ac:dyDescent="0.3">
      <c r="A6" s="1579"/>
      <c r="B6" s="1579"/>
      <c r="C6" s="1582"/>
      <c r="D6" s="258"/>
      <c r="E6" s="1584"/>
      <c r="F6" s="1578"/>
      <c r="G6" s="1564" t="s">
        <v>286</v>
      </c>
      <c r="H6" s="1565" t="s">
        <v>287</v>
      </c>
      <c r="I6" s="1566" t="s">
        <v>288</v>
      </c>
      <c r="J6" s="1566" t="s">
        <v>289</v>
      </c>
      <c r="K6" s="1577" t="s">
        <v>187</v>
      </c>
      <c r="L6" s="1577"/>
      <c r="M6" s="1566" t="s">
        <v>209</v>
      </c>
      <c r="N6" s="1566" t="s">
        <v>211</v>
      </c>
      <c r="O6" s="1577" t="s">
        <v>467</v>
      </c>
      <c r="P6" s="1577"/>
      <c r="Q6" s="1566" t="s">
        <v>228</v>
      </c>
      <c r="R6" s="1567" t="s">
        <v>229</v>
      </c>
      <c r="S6" s="1574"/>
      <c r="T6" s="1570" t="s">
        <v>291</v>
      </c>
      <c r="U6" s="1566" t="s">
        <v>292</v>
      </c>
      <c r="V6" s="1576" t="s">
        <v>293</v>
      </c>
      <c r="W6" s="1563"/>
    </row>
    <row r="7" spans="1:23" ht="13.5" customHeight="1" thickTop="1" thickBot="1" x14ac:dyDescent="0.3">
      <c r="A7" s="1579"/>
      <c r="B7" s="1579"/>
      <c r="C7" s="1582"/>
      <c r="D7" s="258"/>
      <c r="E7" s="1584"/>
      <c r="F7" s="1578"/>
      <c r="G7" s="1564"/>
      <c r="H7" s="1565"/>
      <c r="I7" s="1566"/>
      <c r="J7" s="1566" t="s">
        <v>294</v>
      </c>
      <c r="K7" s="1577"/>
      <c r="L7" s="1577"/>
      <c r="M7" s="1566"/>
      <c r="N7" s="1566"/>
      <c r="O7" s="1577"/>
      <c r="P7" s="1577"/>
      <c r="Q7" s="1566"/>
      <c r="R7" s="1567"/>
      <c r="S7" s="1574"/>
      <c r="T7" s="1570"/>
      <c r="U7" s="1566"/>
      <c r="V7" s="1576"/>
      <c r="W7" s="1563"/>
    </row>
    <row r="8" spans="1:23" ht="48.95" customHeight="1" thickTop="1" x14ac:dyDescent="0.25">
      <c r="A8" s="1580"/>
      <c r="B8" s="1580"/>
      <c r="C8" s="1583"/>
      <c r="D8" s="258"/>
      <c r="E8" s="1585"/>
      <c r="F8" s="1578"/>
      <c r="G8" s="1564"/>
      <c r="H8" s="1565"/>
      <c r="I8" s="1566"/>
      <c r="J8" s="1566" t="s">
        <v>295</v>
      </c>
      <c r="K8" s="1362" t="s">
        <v>296</v>
      </c>
      <c r="L8" s="1362" t="s">
        <v>297</v>
      </c>
      <c r="M8" s="1566"/>
      <c r="N8" s="1566"/>
      <c r="O8" s="1362" t="s">
        <v>296</v>
      </c>
      <c r="P8" s="1362" t="s">
        <v>297</v>
      </c>
      <c r="Q8" s="1566"/>
      <c r="R8" s="1567"/>
      <c r="S8" s="1574"/>
      <c r="T8" s="1570"/>
      <c r="U8" s="1566"/>
      <c r="V8" s="1576"/>
      <c r="W8" s="1563"/>
    </row>
    <row r="9" spans="1:23" s="261" customFormat="1" ht="17.25" customHeight="1" x14ac:dyDescent="0.35">
      <c r="A9" s="259">
        <v>1</v>
      </c>
      <c r="B9" s="259">
        <v>1</v>
      </c>
      <c r="C9" s="1543" t="s">
        <v>714</v>
      </c>
      <c r="D9" s="260" t="s">
        <v>709</v>
      </c>
      <c r="E9" s="1558" t="s">
        <v>269</v>
      </c>
      <c r="F9" s="834"/>
      <c r="G9" s="835"/>
      <c r="H9" s="835"/>
      <c r="I9" s="835"/>
      <c r="J9" s="835"/>
      <c r="K9" s="835">
        <v>0</v>
      </c>
      <c r="L9" s="835"/>
      <c r="M9" s="835">
        <v>1500000</v>
      </c>
      <c r="N9" s="835">
        <v>2000000</v>
      </c>
      <c r="O9" s="835"/>
      <c r="P9" s="835"/>
      <c r="Q9" s="835"/>
      <c r="R9" s="870"/>
      <c r="S9" s="831">
        <f>SUM(G9:R9)</f>
        <v>3500000</v>
      </c>
      <c r="T9" s="879"/>
      <c r="U9" s="836"/>
      <c r="V9" s="892"/>
      <c r="W9" s="904">
        <f>SUM(S9:V9)</f>
        <v>3500000</v>
      </c>
    </row>
    <row r="10" spans="1:23" ht="17.25" customHeight="1" x14ac:dyDescent="0.35">
      <c r="A10" s="262"/>
      <c r="B10" s="262"/>
      <c r="C10" s="1543"/>
      <c r="D10" s="263" t="s">
        <v>299</v>
      </c>
      <c r="E10" s="1558"/>
      <c r="F10" s="837"/>
      <c r="G10" s="825">
        <f t="shared" ref="G10:R10" si="0">G9+G11</f>
        <v>0</v>
      </c>
      <c r="H10" s="825">
        <f t="shared" si="0"/>
        <v>0</v>
      </c>
      <c r="I10" s="825">
        <f t="shared" si="0"/>
        <v>0</v>
      </c>
      <c r="J10" s="825">
        <f t="shared" si="0"/>
        <v>0</v>
      </c>
      <c r="K10" s="825">
        <f t="shared" si="0"/>
        <v>0</v>
      </c>
      <c r="L10" s="825">
        <f t="shared" si="0"/>
        <v>0</v>
      </c>
      <c r="M10" s="825">
        <f t="shared" si="0"/>
        <v>1500000</v>
      </c>
      <c r="N10" s="825">
        <f t="shared" si="0"/>
        <v>2000000</v>
      </c>
      <c r="O10" s="825">
        <f t="shared" si="0"/>
        <v>0</v>
      </c>
      <c r="P10" s="825">
        <f t="shared" si="0"/>
        <v>0</v>
      </c>
      <c r="Q10" s="825">
        <f t="shared" si="0"/>
        <v>0</v>
      </c>
      <c r="R10" s="827">
        <f t="shared" si="0"/>
        <v>0</v>
      </c>
      <c r="S10" s="831">
        <f t="shared" ref="S10:S73" si="1">SUM(G10:R10)</f>
        <v>3500000</v>
      </c>
      <c r="T10" s="830">
        <f>T9+T11</f>
        <v>0</v>
      </c>
      <c r="U10" s="825">
        <f>U9+U11</f>
        <v>0</v>
      </c>
      <c r="V10" s="827">
        <f>V9+V11</f>
        <v>0</v>
      </c>
      <c r="W10" s="904">
        <f t="shared" ref="W10:W73" si="2">SUM(S10:V10)</f>
        <v>3500000</v>
      </c>
    </row>
    <row r="11" spans="1:23" s="441" customFormat="1" ht="17.25" customHeight="1" x14ac:dyDescent="0.4">
      <c r="A11" s="1024"/>
      <c r="B11" s="1024"/>
      <c r="C11" s="1543"/>
      <c r="D11" s="263" t="s">
        <v>17</v>
      </c>
      <c r="E11" s="1558"/>
      <c r="F11" s="1037"/>
      <c r="G11" s="847"/>
      <c r="H11" s="847"/>
      <c r="I11" s="847">
        <v>0</v>
      </c>
      <c r="J11" s="847"/>
      <c r="K11" s="847"/>
      <c r="L11" s="847">
        <v>0</v>
      </c>
      <c r="M11" s="847"/>
      <c r="N11" s="847"/>
      <c r="O11" s="847"/>
      <c r="P11" s="847"/>
      <c r="Q11" s="847"/>
      <c r="R11" s="872"/>
      <c r="S11" s="832">
        <f t="shared" si="1"/>
        <v>0</v>
      </c>
      <c r="T11" s="883"/>
      <c r="U11" s="849"/>
      <c r="V11" s="896"/>
      <c r="W11" s="828">
        <f t="shared" si="2"/>
        <v>0</v>
      </c>
    </row>
    <row r="12" spans="1:23" s="261" customFormat="1" ht="17.25" customHeight="1" x14ac:dyDescent="0.35">
      <c r="A12" s="264"/>
      <c r="B12" s="265"/>
      <c r="D12" s="260" t="s">
        <v>709</v>
      </c>
      <c r="E12" s="1558" t="s">
        <v>269</v>
      </c>
      <c r="F12" s="839"/>
      <c r="G12" s="835"/>
      <c r="H12" s="835"/>
      <c r="I12" s="835"/>
      <c r="J12" s="835">
        <v>700</v>
      </c>
      <c r="K12" s="835"/>
      <c r="L12" s="835"/>
      <c r="M12" s="835"/>
      <c r="N12" s="835"/>
      <c r="O12" s="835"/>
      <c r="P12" s="835"/>
      <c r="Q12" s="835"/>
      <c r="R12" s="870"/>
      <c r="S12" s="831">
        <f t="shared" si="1"/>
        <v>700</v>
      </c>
      <c r="T12" s="879"/>
      <c r="U12" s="836"/>
      <c r="V12" s="892"/>
      <c r="W12" s="904">
        <f t="shared" si="2"/>
        <v>700</v>
      </c>
    </row>
    <row r="13" spans="1:23" ht="17.25" customHeight="1" x14ac:dyDescent="0.35">
      <c r="A13" s="266"/>
      <c r="B13" s="267"/>
      <c r="C13" s="299" t="s">
        <v>359</v>
      </c>
      <c r="D13" s="263" t="s">
        <v>299</v>
      </c>
      <c r="E13" s="1558"/>
      <c r="F13" s="840"/>
      <c r="G13" s="825">
        <f t="shared" ref="G13:V13" si="3">G12+G14</f>
        <v>0</v>
      </c>
      <c r="H13" s="825">
        <f t="shared" si="3"/>
        <v>0</v>
      </c>
      <c r="I13" s="825">
        <f t="shared" si="3"/>
        <v>0</v>
      </c>
      <c r="J13" s="825">
        <f t="shared" si="3"/>
        <v>700</v>
      </c>
      <c r="K13" s="825">
        <f t="shared" si="3"/>
        <v>0</v>
      </c>
      <c r="L13" s="825">
        <f t="shared" si="3"/>
        <v>0</v>
      </c>
      <c r="M13" s="825">
        <f t="shared" si="3"/>
        <v>0</v>
      </c>
      <c r="N13" s="825">
        <f t="shared" si="3"/>
        <v>0</v>
      </c>
      <c r="O13" s="825">
        <f t="shared" si="3"/>
        <v>0</v>
      </c>
      <c r="P13" s="825">
        <f t="shared" si="3"/>
        <v>0</v>
      </c>
      <c r="Q13" s="825">
        <f t="shared" si="3"/>
        <v>0</v>
      </c>
      <c r="R13" s="827">
        <f t="shared" si="3"/>
        <v>0</v>
      </c>
      <c r="S13" s="831">
        <f t="shared" si="1"/>
        <v>700</v>
      </c>
      <c r="T13" s="830">
        <f t="shared" si="3"/>
        <v>0</v>
      </c>
      <c r="U13" s="825">
        <f t="shared" si="3"/>
        <v>0</v>
      </c>
      <c r="V13" s="827">
        <f t="shared" si="3"/>
        <v>0</v>
      </c>
      <c r="W13" s="904">
        <f t="shared" si="2"/>
        <v>700</v>
      </c>
    </row>
    <row r="14" spans="1:23" ht="17.25" customHeight="1" x14ac:dyDescent="0.4">
      <c r="A14" s="439"/>
      <c r="B14" s="442"/>
      <c r="D14" s="263" t="s">
        <v>17</v>
      </c>
      <c r="E14" s="1558"/>
      <c r="F14" s="1336"/>
      <c r="G14" s="849"/>
      <c r="H14" s="849"/>
      <c r="I14" s="849"/>
      <c r="J14" s="847">
        <v>0</v>
      </c>
      <c r="K14" s="849"/>
      <c r="L14" s="849"/>
      <c r="M14" s="849"/>
      <c r="N14" s="849"/>
      <c r="O14" s="849"/>
      <c r="P14" s="849"/>
      <c r="Q14" s="849"/>
      <c r="R14" s="896"/>
      <c r="S14" s="832">
        <f t="shared" si="1"/>
        <v>0</v>
      </c>
      <c r="T14" s="883"/>
      <c r="U14" s="849"/>
      <c r="V14" s="896"/>
      <c r="W14" s="828">
        <f t="shared" si="2"/>
        <v>0</v>
      </c>
    </row>
    <row r="15" spans="1:23" s="261" customFormat="1" ht="17.25" customHeight="1" x14ac:dyDescent="0.35">
      <c r="A15" s="264"/>
      <c r="B15" s="265"/>
      <c r="C15" s="1543" t="s">
        <v>356</v>
      </c>
      <c r="D15" s="260" t="s">
        <v>709</v>
      </c>
      <c r="E15" s="1558" t="s">
        <v>269</v>
      </c>
      <c r="F15" s="839"/>
      <c r="G15" s="835"/>
      <c r="H15" s="835"/>
      <c r="I15" s="835"/>
      <c r="J15" s="835">
        <v>6500</v>
      </c>
      <c r="K15" s="835"/>
      <c r="L15" s="835"/>
      <c r="M15" s="835"/>
      <c r="N15" s="835"/>
      <c r="O15" s="835"/>
      <c r="P15" s="835"/>
      <c r="Q15" s="835"/>
      <c r="R15" s="870"/>
      <c r="S15" s="831">
        <f t="shared" si="1"/>
        <v>6500</v>
      </c>
      <c r="T15" s="879"/>
      <c r="U15" s="836"/>
      <c r="V15" s="892"/>
      <c r="W15" s="904">
        <f t="shared" si="2"/>
        <v>6500</v>
      </c>
    </row>
    <row r="16" spans="1:23" ht="17.25" customHeight="1" x14ac:dyDescent="0.35">
      <c r="A16" s="266"/>
      <c r="B16" s="267"/>
      <c r="C16" s="1543"/>
      <c r="D16" s="263" t="s">
        <v>299</v>
      </c>
      <c r="E16" s="1558"/>
      <c r="F16" s="840"/>
      <c r="G16" s="825">
        <f t="shared" ref="G16:V16" si="4">G15+G17</f>
        <v>0</v>
      </c>
      <c r="H16" s="825">
        <f t="shared" si="4"/>
        <v>0</v>
      </c>
      <c r="I16" s="825">
        <f t="shared" si="4"/>
        <v>0</v>
      </c>
      <c r="J16" s="825">
        <f t="shared" si="4"/>
        <v>6500</v>
      </c>
      <c r="K16" s="825">
        <f t="shared" si="4"/>
        <v>0</v>
      </c>
      <c r="L16" s="825">
        <f t="shared" si="4"/>
        <v>0</v>
      </c>
      <c r="M16" s="825">
        <f t="shared" si="4"/>
        <v>0</v>
      </c>
      <c r="N16" s="825">
        <f t="shared" si="4"/>
        <v>0</v>
      </c>
      <c r="O16" s="825">
        <f t="shared" si="4"/>
        <v>0</v>
      </c>
      <c r="P16" s="825">
        <f t="shared" si="4"/>
        <v>0</v>
      </c>
      <c r="Q16" s="825">
        <f t="shared" si="4"/>
        <v>0</v>
      </c>
      <c r="R16" s="827">
        <f t="shared" si="4"/>
        <v>0</v>
      </c>
      <c r="S16" s="831">
        <f t="shared" si="1"/>
        <v>6500</v>
      </c>
      <c r="T16" s="830">
        <f t="shared" si="4"/>
        <v>0</v>
      </c>
      <c r="U16" s="825">
        <f t="shared" si="4"/>
        <v>0</v>
      </c>
      <c r="V16" s="827">
        <f t="shared" si="4"/>
        <v>0</v>
      </c>
      <c r="W16" s="904">
        <f t="shared" si="2"/>
        <v>6500</v>
      </c>
    </row>
    <row r="17" spans="1:23" ht="17.25" customHeight="1" x14ac:dyDescent="0.35">
      <c r="A17" s="266"/>
      <c r="B17" s="267"/>
      <c r="C17" s="1543"/>
      <c r="D17" s="263" t="s">
        <v>17</v>
      </c>
      <c r="E17" s="1558"/>
      <c r="F17" s="840"/>
      <c r="G17" s="825"/>
      <c r="H17" s="825"/>
      <c r="I17" s="825"/>
      <c r="J17" s="825"/>
      <c r="K17" s="825"/>
      <c r="L17" s="825"/>
      <c r="M17" s="825"/>
      <c r="N17" s="825"/>
      <c r="O17" s="825"/>
      <c r="P17" s="825"/>
      <c r="Q17" s="825"/>
      <c r="R17" s="827"/>
      <c r="S17" s="831">
        <f t="shared" si="1"/>
        <v>0</v>
      </c>
      <c r="T17" s="880"/>
      <c r="U17" s="838"/>
      <c r="V17" s="893"/>
      <c r="W17" s="904">
        <f t="shared" si="2"/>
        <v>0</v>
      </c>
    </row>
    <row r="18" spans="1:23" s="261" customFormat="1" ht="16.5" customHeight="1" x14ac:dyDescent="0.35">
      <c r="A18" s="264"/>
      <c r="B18" s="265"/>
      <c r="C18" s="1543" t="s">
        <v>715</v>
      </c>
      <c r="D18" s="260" t="s">
        <v>709</v>
      </c>
      <c r="E18" s="1558" t="s">
        <v>269</v>
      </c>
      <c r="F18" s="839"/>
      <c r="G18" s="835"/>
      <c r="H18" s="835"/>
      <c r="I18" s="835"/>
      <c r="J18" s="835"/>
      <c r="K18" s="835"/>
      <c r="L18" s="835">
        <v>20</v>
      </c>
      <c r="M18" s="835"/>
      <c r="N18" s="835"/>
      <c r="O18" s="835"/>
      <c r="P18" s="835"/>
      <c r="Q18" s="835"/>
      <c r="R18" s="870"/>
      <c r="S18" s="831">
        <f t="shared" si="1"/>
        <v>20</v>
      </c>
      <c r="T18" s="879"/>
      <c r="U18" s="836"/>
      <c r="V18" s="892"/>
      <c r="W18" s="904">
        <f t="shared" si="2"/>
        <v>20</v>
      </c>
    </row>
    <row r="19" spans="1:23" ht="17.25" customHeight="1" x14ac:dyDescent="0.35">
      <c r="A19" s="266"/>
      <c r="B19" s="267"/>
      <c r="C19" s="1543"/>
      <c r="D19" s="263" t="s">
        <v>299</v>
      </c>
      <c r="E19" s="1558"/>
      <c r="F19" s="840"/>
      <c r="G19" s="825">
        <f t="shared" ref="G19:V19" si="5">G18+G20</f>
        <v>0</v>
      </c>
      <c r="H19" s="825">
        <f t="shared" si="5"/>
        <v>0</v>
      </c>
      <c r="I19" s="825">
        <f t="shared" si="5"/>
        <v>0</v>
      </c>
      <c r="J19" s="825">
        <f t="shared" si="5"/>
        <v>0</v>
      </c>
      <c r="K19" s="825">
        <f t="shared" si="5"/>
        <v>0</v>
      </c>
      <c r="L19" s="825">
        <f t="shared" si="5"/>
        <v>20</v>
      </c>
      <c r="M19" s="825">
        <f t="shared" si="5"/>
        <v>0</v>
      </c>
      <c r="N19" s="825">
        <f t="shared" si="5"/>
        <v>0</v>
      </c>
      <c r="O19" s="825">
        <f t="shared" si="5"/>
        <v>0</v>
      </c>
      <c r="P19" s="825">
        <f t="shared" si="5"/>
        <v>0</v>
      </c>
      <c r="Q19" s="825">
        <f t="shared" si="5"/>
        <v>0</v>
      </c>
      <c r="R19" s="827">
        <f t="shared" si="5"/>
        <v>0</v>
      </c>
      <c r="S19" s="831">
        <f t="shared" si="1"/>
        <v>20</v>
      </c>
      <c r="T19" s="830">
        <f t="shared" si="5"/>
        <v>0</v>
      </c>
      <c r="U19" s="825">
        <f t="shared" si="5"/>
        <v>0</v>
      </c>
      <c r="V19" s="827">
        <f t="shared" si="5"/>
        <v>0</v>
      </c>
      <c r="W19" s="904">
        <f t="shared" si="2"/>
        <v>20</v>
      </c>
    </row>
    <row r="20" spans="1:23" ht="17.25" customHeight="1" x14ac:dyDescent="0.35">
      <c r="A20" s="266"/>
      <c r="B20" s="267"/>
      <c r="C20" s="1543"/>
      <c r="D20" s="263" t="s">
        <v>17</v>
      </c>
      <c r="E20" s="1558"/>
      <c r="F20" s="840"/>
      <c r="G20" s="825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7"/>
      <c r="S20" s="831">
        <f t="shared" si="1"/>
        <v>0</v>
      </c>
      <c r="T20" s="880"/>
      <c r="U20" s="838"/>
      <c r="V20" s="893"/>
      <c r="W20" s="904">
        <f t="shared" si="2"/>
        <v>0</v>
      </c>
    </row>
    <row r="21" spans="1:23" s="261" customFormat="1" ht="17.25" hidden="1" customHeight="1" x14ac:dyDescent="0.35">
      <c r="A21" s="264"/>
      <c r="B21" s="265"/>
      <c r="C21" s="1543"/>
      <c r="D21" s="260" t="s">
        <v>709</v>
      </c>
      <c r="E21" s="1558" t="s">
        <v>269</v>
      </c>
      <c r="F21" s="839"/>
      <c r="G21" s="835"/>
      <c r="H21" s="835"/>
      <c r="I21" s="835"/>
      <c r="J21" s="835"/>
      <c r="K21" s="835"/>
      <c r="L21" s="835"/>
      <c r="M21" s="835"/>
      <c r="N21" s="835"/>
      <c r="O21" s="835"/>
      <c r="P21" s="835"/>
      <c r="Q21" s="835"/>
      <c r="R21" s="870"/>
      <c r="S21" s="831">
        <f t="shared" si="1"/>
        <v>0</v>
      </c>
      <c r="T21" s="879"/>
      <c r="U21" s="836"/>
      <c r="V21" s="892"/>
      <c r="W21" s="904">
        <f t="shared" si="2"/>
        <v>0</v>
      </c>
    </row>
    <row r="22" spans="1:23" ht="18.75" hidden="1" customHeight="1" x14ac:dyDescent="0.35">
      <c r="A22" s="266"/>
      <c r="B22" s="267"/>
      <c r="C22" s="1543"/>
      <c r="D22" s="263" t="s">
        <v>299</v>
      </c>
      <c r="E22" s="1558"/>
      <c r="F22" s="840"/>
      <c r="G22" s="825">
        <f t="shared" ref="G22:V22" si="6">G21+G23</f>
        <v>0</v>
      </c>
      <c r="H22" s="825">
        <f t="shared" si="6"/>
        <v>0</v>
      </c>
      <c r="I22" s="825">
        <f t="shared" si="6"/>
        <v>0</v>
      </c>
      <c r="J22" s="825">
        <f t="shared" si="6"/>
        <v>0</v>
      </c>
      <c r="K22" s="825">
        <f t="shared" si="6"/>
        <v>0</v>
      </c>
      <c r="L22" s="825">
        <f t="shared" si="6"/>
        <v>0</v>
      </c>
      <c r="M22" s="825">
        <f t="shared" si="6"/>
        <v>0</v>
      </c>
      <c r="N22" s="825">
        <f t="shared" si="6"/>
        <v>0</v>
      </c>
      <c r="O22" s="825">
        <f t="shared" si="6"/>
        <v>0</v>
      </c>
      <c r="P22" s="825">
        <f t="shared" si="6"/>
        <v>0</v>
      </c>
      <c r="Q22" s="825">
        <f t="shared" si="6"/>
        <v>0</v>
      </c>
      <c r="R22" s="827">
        <f t="shared" si="6"/>
        <v>0</v>
      </c>
      <c r="S22" s="831">
        <f t="shared" si="1"/>
        <v>0</v>
      </c>
      <c r="T22" s="830">
        <f t="shared" si="6"/>
        <v>0</v>
      </c>
      <c r="U22" s="825">
        <f t="shared" si="6"/>
        <v>0</v>
      </c>
      <c r="V22" s="827">
        <f t="shared" si="6"/>
        <v>0</v>
      </c>
      <c r="W22" s="904">
        <f t="shared" si="2"/>
        <v>0</v>
      </c>
    </row>
    <row r="23" spans="1:23" ht="17.25" hidden="1" customHeight="1" x14ac:dyDescent="0.35">
      <c r="A23" s="266"/>
      <c r="B23" s="267"/>
      <c r="C23" s="1543"/>
      <c r="D23" s="263" t="s">
        <v>17</v>
      </c>
      <c r="E23" s="1558"/>
      <c r="F23" s="840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7"/>
      <c r="S23" s="831">
        <f t="shared" si="1"/>
        <v>0</v>
      </c>
      <c r="T23" s="880"/>
      <c r="U23" s="838"/>
      <c r="V23" s="893"/>
      <c r="W23" s="904">
        <f t="shared" si="2"/>
        <v>0</v>
      </c>
    </row>
    <row r="24" spans="1:23" s="261" customFormat="1" ht="17.25" customHeight="1" x14ac:dyDescent="0.35">
      <c r="A24" s="264"/>
      <c r="B24" s="265"/>
      <c r="C24" s="1543" t="s">
        <v>301</v>
      </c>
      <c r="D24" s="260" t="s">
        <v>709</v>
      </c>
      <c r="E24" s="1558" t="s">
        <v>269</v>
      </c>
      <c r="F24" s="839"/>
      <c r="G24" s="835"/>
      <c r="H24" s="835"/>
      <c r="I24" s="835">
        <v>60000</v>
      </c>
      <c r="J24" s="835"/>
      <c r="K24" s="835"/>
      <c r="L24" s="835"/>
      <c r="M24" s="835">
        <v>1500</v>
      </c>
      <c r="N24" s="835">
        <v>53367</v>
      </c>
      <c r="O24" s="835"/>
      <c r="P24" s="835"/>
      <c r="Q24" s="835"/>
      <c r="R24" s="870"/>
      <c r="S24" s="831">
        <f t="shared" si="1"/>
        <v>114867</v>
      </c>
      <c r="T24" s="879"/>
      <c r="U24" s="836"/>
      <c r="V24" s="892"/>
      <c r="W24" s="904">
        <f t="shared" si="2"/>
        <v>114867</v>
      </c>
    </row>
    <row r="25" spans="1:23" ht="17.25" customHeight="1" x14ac:dyDescent="0.35">
      <c r="A25" s="266"/>
      <c r="B25" s="267"/>
      <c r="C25" s="1543"/>
      <c r="D25" s="263" t="s">
        <v>299</v>
      </c>
      <c r="E25" s="1558"/>
      <c r="F25" s="840"/>
      <c r="G25" s="825">
        <f t="shared" ref="G25:V25" si="7">G24+G26</f>
        <v>0</v>
      </c>
      <c r="H25" s="825">
        <f t="shared" si="7"/>
        <v>0</v>
      </c>
      <c r="I25" s="825">
        <f t="shared" si="7"/>
        <v>60000</v>
      </c>
      <c r="J25" s="825">
        <f t="shared" si="7"/>
        <v>0</v>
      </c>
      <c r="K25" s="825">
        <f t="shared" si="7"/>
        <v>0</v>
      </c>
      <c r="L25" s="825">
        <f t="shared" si="7"/>
        <v>0</v>
      </c>
      <c r="M25" s="825">
        <f t="shared" si="7"/>
        <v>1500</v>
      </c>
      <c r="N25" s="825">
        <f t="shared" si="7"/>
        <v>53367</v>
      </c>
      <c r="O25" s="825">
        <f t="shared" si="7"/>
        <v>0</v>
      </c>
      <c r="P25" s="825">
        <f t="shared" si="7"/>
        <v>0</v>
      </c>
      <c r="Q25" s="825">
        <f t="shared" si="7"/>
        <v>0</v>
      </c>
      <c r="R25" s="827">
        <f t="shared" si="7"/>
        <v>0</v>
      </c>
      <c r="S25" s="831">
        <f t="shared" si="1"/>
        <v>114867</v>
      </c>
      <c r="T25" s="830">
        <f t="shared" si="7"/>
        <v>0</v>
      </c>
      <c r="U25" s="825">
        <f t="shared" si="7"/>
        <v>0</v>
      </c>
      <c r="V25" s="827">
        <f t="shared" si="7"/>
        <v>0</v>
      </c>
      <c r="W25" s="904">
        <f t="shared" si="2"/>
        <v>114867</v>
      </c>
    </row>
    <row r="26" spans="1:23" ht="17.25" customHeight="1" x14ac:dyDescent="0.4">
      <c r="A26" s="439"/>
      <c r="B26" s="442"/>
      <c r="C26" s="1543"/>
      <c r="D26" s="263" t="s">
        <v>17</v>
      </c>
      <c r="E26" s="1558"/>
      <c r="F26" s="1336"/>
      <c r="G26" s="849"/>
      <c r="H26" s="849"/>
      <c r="I26" s="849"/>
      <c r="J26" s="849"/>
      <c r="K26" s="849"/>
      <c r="L26" s="849"/>
      <c r="M26" s="847"/>
      <c r="N26" s="849"/>
      <c r="O26" s="849"/>
      <c r="P26" s="849"/>
      <c r="Q26" s="849"/>
      <c r="R26" s="896"/>
      <c r="S26" s="832">
        <f t="shared" si="1"/>
        <v>0</v>
      </c>
      <c r="T26" s="883"/>
      <c r="U26" s="849"/>
      <c r="V26" s="896"/>
      <c r="W26" s="828">
        <f t="shared" si="2"/>
        <v>0</v>
      </c>
    </row>
    <row r="27" spans="1:23" s="261" customFormat="1" ht="17.25" customHeight="1" x14ac:dyDescent="0.35">
      <c r="A27" s="264"/>
      <c r="B27" s="265"/>
      <c r="C27" s="1543" t="s">
        <v>342</v>
      </c>
      <c r="D27" s="260" t="s">
        <v>709</v>
      </c>
      <c r="E27" s="1558" t="s">
        <v>269</v>
      </c>
      <c r="F27" s="839">
        <v>0</v>
      </c>
      <c r="G27" s="835"/>
      <c r="H27" s="835"/>
      <c r="I27" s="835"/>
      <c r="J27" s="835">
        <v>0</v>
      </c>
      <c r="K27" s="835">
        <v>1250</v>
      </c>
      <c r="L27" s="835">
        <v>0</v>
      </c>
      <c r="M27" s="835"/>
      <c r="N27" s="835"/>
      <c r="O27" s="835"/>
      <c r="P27" s="835"/>
      <c r="Q27" s="835"/>
      <c r="R27" s="870"/>
      <c r="S27" s="831">
        <f t="shared" si="1"/>
        <v>1250</v>
      </c>
      <c r="T27" s="879"/>
      <c r="U27" s="836"/>
      <c r="V27" s="892"/>
      <c r="W27" s="904">
        <f t="shared" si="2"/>
        <v>1250</v>
      </c>
    </row>
    <row r="28" spans="1:23" ht="17.25" customHeight="1" x14ac:dyDescent="0.35">
      <c r="A28" s="266"/>
      <c r="B28" s="267"/>
      <c r="C28" s="1543"/>
      <c r="D28" s="263" t="s">
        <v>299</v>
      </c>
      <c r="E28" s="1558"/>
      <c r="F28" s="840"/>
      <c r="G28" s="825">
        <f t="shared" ref="G28:V28" si="8">G27+G29</f>
        <v>0</v>
      </c>
      <c r="H28" s="825">
        <f t="shared" si="8"/>
        <v>0</v>
      </c>
      <c r="I28" s="825">
        <f t="shared" si="8"/>
        <v>0</v>
      </c>
      <c r="J28" s="825">
        <f t="shared" si="8"/>
        <v>0</v>
      </c>
      <c r="K28" s="825">
        <f t="shared" si="8"/>
        <v>1250</v>
      </c>
      <c r="L28" s="825">
        <f t="shared" si="8"/>
        <v>0</v>
      </c>
      <c r="M28" s="825">
        <f t="shared" si="8"/>
        <v>0</v>
      </c>
      <c r="N28" s="825">
        <f t="shared" si="8"/>
        <v>0</v>
      </c>
      <c r="O28" s="825">
        <f t="shared" si="8"/>
        <v>0</v>
      </c>
      <c r="P28" s="825">
        <f t="shared" si="8"/>
        <v>0</v>
      </c>
      <c r="Q28" s="825">
        <f t="shared" si="8"/>
        <v>0</v>
      </c>
      <c r="R28" s="827">
        <f t="shared" si="8"/>
        <v>0</v>
      </c>
      <c r="S28" s="831">
        <f t="shared" si="1"/>
        <v>1250</v>
      </c>
      <c r="T28" s="830">
        <f t="shared" si="8"/>
        <v>0</v>
      </c>
      <c r="U28" s="825">
        <f t="shared" si="8"/>
        <v>0</v>
      </c>
      <c r="V28" s="827">
        <f t="shared" si="8"/>
        <v>0</v>
      </c>
      <c r="W28" s="904">
        <f t="shared" si="2"/>
        <v>1250</v>
      </c>
    </row>
    <row r="29" spans="1:23" s="999" customFormat="1" ht="17.25" customHeight="1" x14ac:dyDescent="0.35">
      <c r="A29" s="1048"/>
      <c r="B29" s="1049"/>
      <c r="C29" s="1543"/>
      <c r="D29" s="263" t="s">
        <v>17</v>
      </c>
      <c r="E29" s="1558"/>
      <c r="F29" s="1050"/>
      <c r="G29" s="1051">
        <v>0</v>
      </c>
      <c r="H29" s="1051">
        <v>0</v>
      </c>
      <c r="I29" s="1051">
        <v>0</v>
      </c>
      <c r="J29" s="1051"/>
      <c r="K29" s="1051"/>
      <c r="L29" s="1051"/>
      <c r="M29" s="1051">
        <v>0</v>
      </c>
      <c r="N29" s="1051"/>
      <c r="O29" s="1051"/>
      <c r="P29" s="1051">
        <v>0</v>
      </c>
      <c r="Q29" s="1051"/>
      <c r="R29" s="1052"/>
      <c r="S29" s="831">
        <f t="shared" si="1"/>
        <v>0</v>
      </c>
      <c r="T29" s="1053"/>
      <c r="U29" s="1054"/>
      <c r="V29" s="1055"/>
      <c r="W29" s="904">
        <f t="shared" si="2"/>
        <v>0</v>
      </c>
    </row>
    <row r="30" spans="1:23" s="261" customFormat="1" ht="17.25" hidden="1" customHeight="1" x14ac:dyDescent="0.35">
      <c r="A30" s="264"/>
      <c r="B30" s="268"/>
      <c r="C30" s="1543"/>
      <c r="D30" s="260" t="s">
        <v>709</v>
      </c>
      <c r="E30" s="1558" t="s">
        <v>269</v>
      </c>
      <c r="F30" s="839"/>
      <c r="G30" s="835"/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70"/>
      <c r="S30" s="831">
        <f t="shared" si="1"/>
        <v>0</v>
      </c>
      <c r="T30" s="879"/>
      <c r="U30" s="836"/>
      <c r="V30" s="892"/>
      <c r="W30" s="904">
        <f t="shared" si="2"/>
        <v>0</v>
      </c>
    </row>
    <row r="31" spans="1:23" ht="17.25" hidden="1" customHeight="1" x14ac:dyDescent="0.35">
      <c r="A31" s="266"/>
      <c r="B31" s="269"/>
      <c r="C31" s="1543"/>
      <c r="D31" s="263" t="s">
        <v>299</v>
      </c>
      <c r="E31" s="1558"/>
      <c r="F31" s="840"/>
      <c r="G31" s="825">
        <f t="shared" ref="G31:V31" si="9">G30+G32</f>
        <v>0</v>
      </c>
      <c r="H31" s="825">
        <f t="shared" si="9"/>
        <v>0</v>
      </c>
      <c r="I31" s="825">
        <f t="shared" si="9"/>
        <v>0</v>
      </c>
      <c r="J31" s="825">
        <f t="shared" si="9"/>
        <v>0</v>
      </c>
      <c r="K31" s="825">
        <f t="shared" si="9"/>
        <v>0</v>
      </c>
      <c r="L31" s="825">
        <f t="shared" si="9"/>
        <v>0</v>
      </c>
      <c r="M31" s="825">
        <f t="shared" si="9"/>
        <v>0</v>
      </c>
      <c r="N31" s="825"/>
      <c r="O31" s="825">
        <f t="shared" si="9"/>
        <v>0</v>
      </c>
      <c r="P31" s="825">
        <f t="shared" si="9"/>
        <v>0</v>
      </c>
      <c r="Q31" s="825">
        <f t="shared" si="9"/>
        <v>0</v>
      </c>
      <c r="R31" s="827">
        <f t="shared" si="9"/>
        <v>0</v>
      </c>
      <c r="S31" s="831">
        <f t="shared" si="1"/>
        <v>0</v>
      </c>
      <c r="T31" s="830">
        <f t="shared" si="9"/>
        <v>0</v>
      </c>
      <c r="U31" s="825">
        <f t="shared" si="9"/>
        <v>0</v>
      </c>
      <c r="V31" s="827">
        <f t="shared" si="9"/>
        <v>0</v>
      </c>
      <c r="W31" s="904">
        <f t="shared" si="2"/>
        <v>0</v>
      </c>
    </row>
    <row r="32" spans="1:23" s="271" customFormat="1" ht="17.25" hidden="1" customHeight="1" x14ac:dyDescent="0.4">
      <c r="A32" s="270"/>
      <c r="B32" s="1216"/>
      <c r="C32" s="1543"/>
      <c r="D32" s="263" t="s">
        <v>17</v>
      </c>
      <c r="E32" s="1558"/>
      <c r="F32" s="971"/>
      <c r="G32" s="823"/>
      <c r="H32" s="823"/>
      <c r="I32" s="823">
        <v>0</v>
      </c>
      <c r="J32" s="823"/>
      <c r="K32" s="823"/>
      <c r="L32" s="823"/>
      <c r="M32" s="823">
        <v>0</v>
      </c>
      <c r="N32" s="823"/>
      <c r="O32" s="823"/>
      <c r="P32" s="823"/>
      <c r="Q32" s="823"/>
      <c r="R32" s="826">
        <v>0</v>
      </c>
      <c r="S32" s="1008">
        <f t="shared" si="1"/>
        <v>0</v>
      </c>
      <c r="T32" s="1038"/>
      <c r="U32" s="823"/>
      <c r="V32" s="826"/>
      <c r="W32" s="1009">
        <f t="shared" si="2"/>
        <v>0</v>
      </c>
    </row>
    <row r="33" spans="1:23" s="261" customFormat="1" ht="17.25" hidden="1" customHeight="1" x14ac:dyDescent="0.35">
      <c r="A33" s="272"/>
      <c r="B33" s="273"/>
      <c r="C33" s="1543"/>
      <c r="D33" s="260" t="s">
        <v>709</v>
      </c>
      <c r="E33" s="1558" t="s">
        <v>269</v>
      </c>
      <c r="F33" s="844"/>
      <c r="G33" s="835"/>
      <c r="H33" s="835"/>
      <c r="I33" s="835"/>
      <c r="J33" s="835"/>
      <c r="K33" s="835"/>
      <c r="L33" s="835"/>
      <c r="M33" s="835"/>
      <c r="N33" s="835"/>
      <c r="O33" s="835"/>
      <c r="P33" s="835"/>
      <c r="Q33" s="835"/>
      <c r="R33" s="870"/>
      <c r="S33" s="831">
        <f t="shared" si="1"/>
        <v>0</v>
      </c>
      <c r="T33" s="882"/>
      <c r="U33" s="845"/>
      <c r="V33" s="895"/>
      <c r="W33" s="904">
        <f t="shared" si="2"/>
        <v>0</v>
      </c>
    </row>
    <row r="34" spans="1:23" ht="17.25" hidden="1" customHeight="1" x14ac:dyDescent="0.35">
      <c r="A34" s="274"/>
      <c r="B34" s="275"/>
      <c r="C34" s="1543"/>
      <c r="D34" s="263" t="s">
        <v>299</v>
      </c>
      <c r="E34" s="1558"/>
      <c r="F34" s="846"/>
      <c r="G34" s="825">
        <f t="shared" ref="G34:V34" si="10">G33+G35</f>
        <v>0</v>
      </c>
      <c r="H34" s="825">
        <f t="shared" si="10"/>
        <v>0</v>
      </c>
      <c r="I34" s="825">
        <f t="shared" si="10"/>
        <v>0</v>
      </c>
      <c r="J34" s="825">
        <f t="shared" si="10"/>
        <v>0</v>
      </c>
      <c r="K34" s="825">
        <f t="shared" si="10"/>
        <v>0</v>
      </c>
      <c r="L34" s="825">
        <f t="shared" si="10"/>
        <v>0</v>
      </c>
      <c r="M34" s="825">
        <f t="shared" si="10"/>
        <v>0</v>
      </c>
      <c r="N34" s="825">
        <f t="shared" si="10"/>
        <v>0</v>
      </c>
      <c r="O34" s="825">
        <f t="shared" si="10"/>
        <v>0</v>
      </c>
      <c r="P34" s="825">
        <f t="shared" si="10"/>
        <v>0</v>
      </c>
      <c r="Q34" s="825">
        <f t="shared" si="10"/>
        <v>0</v>
      </c>
      <c r="R34" s="827">
        <f t="shared" si="10"/>
        <v>0</v>
      </c>
      <c r="S34" s="831">
        <f t="shared" si="1"/>
        <v>0</v>
      </c>
      <c r="T34" s="830">
        <f t="shared" si="10"/>
        <v>0</v>
      </c>
      <c r="U34" s="825">
        <f t="shared" si="10"/>
        <v>0</v>
      </c>
      <c r="V34" s="827">
        <f t="shared" si="10"/>
        <v>0</v>
      </c>
      <c r="W34" s="904">
        <f t="shared" si="2"/>
        <v>0</v>
      </c>
    </row>
    <row r="35" spans="1:23" s="441" customFormat="1" ht="17.25" hidden="1" customHeight="1" x14ac:dyDescent="0.4">
      <c r="A35" s="1000"/>
      <c r="B35" s="1001"/>
      <c r="C35" s="1543"/>
      <c r="D35" s="263" t="s">
        <v>17</v>
      </c>
      <c r="E35" s="1558"/>
      <c r="F35" s="1002"/>
      <c r="G35" s="847"/>
      <c r="H35" s="847"/>
      <c r="I35" s="847">
        <v>0</v>
      </c>
      <c r="J35" s="847"/>
      <c r="K35" s="847"/>
      <c r="L35" s="847"/>
      <c r="M35" s="847">
        <v>0</v>
      </c>
      <c r="N35" s="847">
        <v>0</v>
      </c>
      <c r="O35" s="847"/>
      <c r="P35" s="847"/>
      <c r="Q35" s="847"/>
      <c r="R35" s="872"/>
      <c r="S35" s="832">
        <f t="shared" si="1"/>
        <v>0</v>
      </c>
      <c r="T35" s="1003"/>
      <c r="U35" s="1004"/>
      <c r="V35" s="1005"/>
      <c r="W35" s="828">
        <f t="shared" si="2"/>
        <v>0</v>
      </c>
    </row>
    <row r="36" spans="1:23" s="261" customFormat="1" ht="17.25" customHeight="1" x14ac:dyDescent="0.35">
      <c r="A36" s="264"/>
      <c r="B36" s="276"/>
      <c r="C36" s="1540" t="s">
        <v>545</v>
      </c>
      <c r="D36" s="260" t="s">
        <v>709</v>
      </c>
      <c r="E36" s="1558" t="s">
        <v>269</v>
      </c>
      <c r="F36" s="839"/>
      <c r="G36" s="835"/>
      <c r="H36" s="835"/>
      <c r="I36" s="835">
        <v>500</v>
      </c>
      <c r="J36" s="835"/>
      <c r="K36" s="835"/>
      <c r="L36" s="835"/>
      <c r="M36" s="835"/>
      <c r="N36" s="835"/>
      <c r="O36" s="835"/>
      <c r="P36" s="835"/>
      <c r="Q36" s="835"/>
      <c r="R36" s="870"/>
      <c r="S36" s="831">
        <f t="shared" si="1"/>
        <v>500</v>
      </c>
      <c r="T36" s="879"/>
      <c r="U36" s="836"/>
      <c r="V36" s="892"/>
      <c r="W36" s="904">
        <f t="shared" si="2"/>
        <v>500</v>
      </c>
    </row>
    <row r="37" spans="1:23" ht="17.25" customHeight="1" x14ac:dyDescent="0.35">
      <c r="A37" s="266"/>
      <c r="B37" s="277"/>
      <c r="C37" s="1540"/>
      <c r="D37" s="263" t="s">
        <v>299</v>
      </c>
      <c r="E37" s="1558"/>
      <c r="F37" s="840"/>
      <c r="G37" s="825">
        <f t="shared" ref="G37:R37" si="11">G36+G38</f>
        <v>0</v>
      </c>
      <c r="H37" s="825">
        <f t="shared" si="11"/>
        <v>0</v>
      </c>
      <c r="I37" s="825">
        <f t="shared" si="11"/>
        <v>500</v>
      </c>
      <c r="J37" s="825">
        <f t="shared" si="11"/>
        <v>0</v>
      </c>
      <c r="K37" s="825">
        <f t="shared" si="11"/>
        <v>0</v>
      </c>
      <c r="L37" s="825">
        <f t="shared" si="11"/>
        <v>0</v>
      </c>
      <c r="M37" s="825">
        <f t="shared" si="11"/>
        <v>0</v>
      </c>
      <c r="N37" s="825">
        <f t="shared" si="11"/>
        <v>0</v>
      </c>
      <c r="O37" s="825">
        <f t="shared" si="11"/>
        <v>0</v>
      </c>
      <c r="P37" s="825">
        <f t="shared" si="11"/>
        <v>0</v>
      </c>
      <c r="Q37" s="825">
        <f t="shared" si="11"/>
        <v>0</v>
      </c>
      <c r="R37" s="827">
        <f t="shared" si="11"/>
        <v>0</v>
      </c>
      <c r="S37" s="831">
        <f t="shared" si="1"/>
        <v>500</v>
      </c>
      <c r="T37" s="880"/>
      <c r="U37" s="838"/>
      <c r="V37" s="893"/>
      <c r="W37" s="904">
        <f t="shared" si="2"/>
        <v>500</v>
      </c>
    </row>
    <row r="38" spans="1:23" s="444" customFormat="1" ht="17.25" customHeight="1" x14ac:dyDescent="0.4">
      <c r="A38" s="445"/>
      <c r="B38" s="802"/>
      <c r="C38" s="1540"/>
      <c r="D38" s="263" t="s">
        <v>17</v>
      </c>
      <c r="E38" s="1558"/>
      <c r="F38" s="971"/>
      <c r="G38" s="823"/>
      <c r="H38" s="823"/>
      <c r="I38" s="823">
        <v>0</v>
      </c>
      <c r="J38" s="823"/>
      <c r="K38" s="823"/>
      <c r="L38" s="823"/>
      <c r="M38" s="823"/>
      <c r="N38" s="823"/>
      <c r="O38" s="823"/>
      <c r="P38" s="823"/>
      <c r="Q38" s="823"/>
      <c r="R38" s="826">
        <v>0</v>
      </c>
      <c r="S38" s="832">
        <f t="shared" si="1"/>
        <v>0</v>
      </c>
      <c r="T38" s="829"/>
      <c r="U38" s="824"/>
      <c r="V38" s="972"/>
      <c r="W38" s="828">
        <f t="shared" si="2"/>
        <v>0</v>
      </c>
    </row>
    <row r="39" spans="1:23" ht="17.25" customHeight="1" x14ac:dyDescent="0.35">
      <c r="A39" s="266"/>
      <c r="B39" s="277"/>
      <c r="C39" s="1556" t="s">
        <v>589</v>
      </c>
      <c r="D39" s="260" t="s">
        <v>709</v>
      </c>
      <c r="E39" s="1562" t="s">
        <v>269</v>
      </c>
      <c r="F39" s="840">
        <v>5</v>
      </c>
      <c r="G39" s="825">
        <v>27724</v>
      </c>
      <c r="H39" s="825">
        <v>5919</v>
      </c>
      <c r="I39" s="825">
        <v>68251</v>
      </c>
      <c r="J39" s="825">
        <v>37000</v>
      </c>
      <c r="K39" s="825"/>
      <c r="L39" s="825">
        <v>17466</v>
      </c>
      <c r="M39" s="825">
        <v>9905</v>
      </c>
      <c r="N39" s="825"/>
      <c r="O39" s="825"/>
      <c r="P39" s="825"/>
      <c r="Q39" s="825"/>
      <c r="R39" s="827">
        <v>89504</v>
      </c>
      <c r="S39" s="831">
        <f t="shared" si="1"/>
        <v>255769</v>
      </c>
      <c r="T39" s="880"/>
      <c r="U39" s="838"/>
      <c r="V39" s="893"/>
      <c r="W39" s="904">
        <f t="shared" si="2"/>
        <v>255769</v>
      </c>
    </row>
    <row r="40" spans="1:23" ht="17.25" customHeight="1" x14ac:dyDescent="0.35">
      <c r="A40" s="266"/>
      <c r="B40" s="277"/>
      <c r="C40" s="1556"/>
      <c r="D40" s="263" t="s">
        <v>299</v>
      </c>
      <c r="E40" s="1562"/>
      <c r="F40" s="840"/>
      <c r="G40" s="825">
        <f t="shared" ref="G40:V40" si="12">G39+G41</f>
        <v>27724</v>
      </c>
      <c r="H40" s="825">
        <f t="shared" si="12"/>
        <v>5919</v>
      </c>
      <c r="I40" s="825">
        <f t="shared" si="12"/>
        <v>68251</v>
      </c>
      <c r="J40" s="825">
        <f t="shared" si="12"/>
        <v>37000</v>
      </c>
      <c r="K40" s="825">
        <f t="shared" si="12"/>
        <v>0</v>
      </c>
      <c r="L40" s="825">
        <f t="shared" si="12"/>
        <v>17466</v>
      </c>
      <c r="M40" s="825">
        <f t="shared" si="12"/>
        <v>9905</v>
      </c>
      <c r="N40" s="825">
        <f t="shared" si="12"/>
        <v>0</v>
      </c>
      <c r="O40" s="825">
        <f t="shared" si="12"/>
        <v>0</v>
      </c>
      <c r="P40" s="825">
        <f t="shared" si="12"/>
        <v>0</v>
      </c>
      <c r="Q40" s="825">
        <f t="shared" si="12"/>
        <v>0</v>
      </c>
      <c r="R40" s="827">
        <f t="shared" si="12"/>
        <v>89504</v>
      </c>
      <c r="S40" s="831">
        <f t="shared" si="1"/>
        <v>255769</v>
      </c>
      <c r="T40" s="830">
        <f t="shared" si="12"/>
        <v>0</v>
      </c>
      <c r="U40" s="825">
        <f t="shared" si="12"/>
        <v>0</v>
      </c>
      <c r="V40" s="827">
        <f t="shared" si="12"/>
        <v>0</v>
      </c>
      <c r="W40" s="904">
        <f t="shared" si="2"/>
        <v>255769</v>
      </c>
    </row>
    <row r="41" spans="1:23" s="444" customFormat="1" ht="17.25" customHeight="1" x14ac:dyDescent="0.4">
      <c r="A41" s="445"/>
      <c r="B41" s="802"/>
      <c r="C41" s="1556"/>
      <c r="D41" s="263" t="s">
        <v>17</v>
      </c>
      <c r="E41" s="1562"/>
      <c r="F41" s="971"/>
      <c r="G41" s="823">
        <v>0</v>
      </c>
      <c r="H41" s="823">
        <v>0</v>
      </c>
      <c r="I41" s="823"/>
      <c r="J41" s="823"/>
      <c r="K41" s="823"/>
      <c r="L41" s="823"/>
      <c r="M41" s="823">
        <v>0</v>
      </c>
      <c r="N41" s="823">
        <v>0</v>
      </c>
      <c r="O41" s="823"/>
      <c r="P41" s="823"/>
      <c r="Q41" s="823"/>
      <c r="R41" s="826"/>
      <c r="S41" s="832">
        <f t="shared" si="1"/>
        <v>0</v>
      </c>
      <c r="T41" s="829"/>
      <c r="U41" s="824"/>
      <c r="V41" s="972"/>
      <c r="W41" s="828">
        <f t="shared" si="2"/>
        <v>0</v>
      </c>
    </row>
    <row r="42" spans="1:23" s="261" customFormat="1" ht="17.25" hidden="1" customHeight="1" x14ac:dyDescent="0.35">
      <c r="A42" s="264"/>
      <c r="B42" s="276"/>
      <c r="C42" s="1541" t="s">
        <v>671</v>
      </c>
      <c r="D42" s="260" t="s">
        <v>709</v>
      </c>
      <c r="E42" s="1558" t="s">
        <v>269</v>
      </c>
      <c r="F42" s="839"/>
      <c r="G42" s="835"/>
      <c r="H42" s="835"/>
      <c r="I42" s="835"/>
      <c r="J42" s="835"/>
      <c r="K42" s="835"/>
      <c r="L42" s="835"/>
      <c r="M42" s="835"/>
      <c r="N42" s="835"/>
      <c r="O42" s="835"/>
      <c r="P42" s="835"/>
      <c r="Q42" s="835"/>
      <c r="R42" s="870"/>
      <c r="S42" s="831">
        <f t="shared" si="1"/>
        <v>0</v>
      </c>
      <c r="T42" s="879"/>
      <c r="U42" s="836"/>
      <c r="V42" s="892"/>
      <c r="W42" s="904">
        <f t="shared" si="2"/>
        <v>0</v>
      </c>
    </row>
    <row r="43" spans="1:23" ht="17.25" hidden="1" customHeight="1" x14ac:dyDescent="0.35">
      <c r="A43" s="266"/>
      <c r="B43" s="277"/>
      <c r="C43" s="1542"/>
      <c r="D43" s="263" t="s">
        <v>299</v>
      </c>
      <c r="E43" s="1558"/>
      <c r="F43" s="840"/>
      <c r="G43" s="825">
        <f t="shared" ref="G43:V43" si="13">G42+G44</f>
        <v>0</v>
      </c>
      <c r="H43" s="825">
        <f t="shared" si="13"/>
        <v>0</v>
      </c>
      <c r="I43" s="825">
        <f t="shared" si="13"/>
        <v>0</v>
      </c>
      <c r="J43" s="825">
        <f t="shared" si="13"/>
        <v>0</v>
      </c>
      <c r="K43" s="825">
        <f t="shared" si="13"/>
        <v>0</v>
      </c>
      <c r="L43" s="825">
        <f t="shared" si="13"/>
        <v>0</v>
      </c>
      <c r="M43" s="825">
        <f t="shared" si="13"/>
        <v>0</v>
      </c>
      <c r="N43" s="825">
        <f t="shared" si="13"/>
        <v>0</v>
      </c>
      <c r="O43" s="825">
        <f t="shared" si="13"/>
        <v>0</v>
      </c>
      <c r="P43" s="825">
        <f t="shared" si="13"/>
        <v>0</v>
      </c>
      <c r="Q43" s="825">
        <f t="shared" si="13"/>
        <v>0</v>
      </c>
      <c r="R43" s="827">
        <f t="shared" si="13"/>
        <v>0</v>
      </c>
      <c r="S43" s="831">
        <f t="shared" si="1"/>
        <v>0</v>
      </c>
      <c r="T43" s="830">
        <f t="shared" si="13"/>
        <v>0</v>
      </c>
      <c r="U43" s="825">
        <f t="shared" si="13"/>
        <v>0</v>
      </c>
      <c r="V43" s="827">
        <f t="shared" si="13"/>
        <v>0</v>
      </c>
      <c r="W43" s="904">
        <f t="shared" si="2"/>
        <v>0</v>
      </c>
    </row>
    <row r="44" spans="1:23" s="928" customFormat="1" ht="17.25" hidden="1" customHeight="1" x14ac:dyDescent="0.3">
      <c r="A44" s="439"/>
      <c r="B44" s="442"/>
      <c r="C44" s="1542"/>
      <c r="D44" s="263" t="s">
        <v>17</v>
      </c>
      <c r="E44" s="1558"/>
      <c r="F44" s="1336"/>
      <c r="G44" s="849">
        <v>0</v>
      </c>
      <c r="H44" s="849">
        <v>0</v>
      </c>
      <c r="I44" s="849">
        <v>0</v>
      </c>
      <c r="J44" s="849"/>
      <c r="K44" s="849"/>
      <c r="L44" s="849"/>
      <c r="M44" s="849"/>
      <c r="N44" s="849"/>
      <c r="O44" s="849"/>
      <c r="P44" s="849"/>
      <c r="Q44" s="849"/>
      <c r="R44" s="896"/>
      <c r="S44" s="832">
        <f t="shared" si="1"/>
        <v>0</v>
      </c>
      <c r="T44" s="883"/>
      <c r="U44" s="849"/>
      <c r="V44" s="896"/>
      <c r="W44" s="828">
        <f t="shared" si="2"/>
        <v>0</v>
      </c>
    </row>
    <row r="45" spans="1:23" s="261" customFormat="1" ht="17.25" hidden="1" customHeight="1" x14ac:dyDescent="0.35">
      <c r="A45" s="264"/>
      <c r="B45" s="276"/>
      <c r="C45" s="1543" t="s">
        <v>339</v>
      </c>
      <c r="D45" s="260" t="s">
        <v>709</v>
      </c>
      <c r="E45" s="1558" t="s">
        <v>269</v>
      </c>
      <c r="F45" s="839"/>
      <c r="G45" s="835"/>
      <c r="H45" s="835"/>
      <c r="I45" s="835"/>
      <c r="J45" s="835"/>
      <c r="K45" s="835"/>
      <c r="L45" s="835"/>
      <c r="M45" s="835"/>
      <c r="N45" s="835"/>
      <c r="O45" s="835"/>
      <c r="P45" s="835"/>
      <c r="Q45" s="835"/>
      <c r="R45" s="870"/>
      <c r="S45" s="831">
        <f t="shared" si="1"/>
        <v>0</v>
      </c>
      <c r="T45" s="879"/>
      <c r="U45" s="836"/>
      <c r="V45" s="892"/>
      <c r="W45" s="904">
        <f t="shared" si="2"/>
        <v>0</v>
      </c>
    </row>
    <row r="46" spans="1:23" ht="17.25" hidden="1" customHeight="1" x14ac:dyDescent="0.35">
      <c r="A46" s="266"/>
      <c r="B46" s="277"/>
      <c r="C46" s="1543"/>
      <c r="D46" s="263" t="s">
        <v>299</v>
      </c>
      <c r="E46" s="1558"/>
      <c r="F46" s="840"/>
      <c r="G46" s="825">
        <f t="shared" ref="G46:V46" si="14">G45+G47</f>
        <v>0</v>
      </c>
      <c r="H46" s="825">
        <f t="shared" si="14"/>
        <v>0</v>
      </c>
      <c r="I46" s="825">
        <f t="shared" si="14"/>
        <v>0</v>
      </c>
      <c r="J46" s="825">
        <f t="shared" si="14"/>
        <v>0</v>
      </c>
      <c r="K46" s="825">
        <f t="shared" si="14"/>
        <v>0</v>
      </c>
      <c r="L46" s="825">
        <f t="shared" si="14"/>
        <v>0</v>
      </c>
      <c r="M46" s="825">
        <f t="shared" si="14"/>
        <v>0</v>
      </c>
      <c r="N46" s="825">
        <f t="shared" si="14"/>
        <v>0</v>
      </c>
      <c r="O46" s="825">
        <f t="shared" si="14"/>
        <v>0</v>
      </c>
      <c r="P46" s="825">
        <f t="shared" si="14"/>
        <v>0</v>
      </c>
      <c r="Q46" s="825">
        <f t="shared" si="14"/>
        <v>0</v>
      </c>
      <c r="R46" s="827">
        <f t="shared" si="14"/>
        <v>0</v>
      </c>
      <c r="S46" s="831">
        <f t="shared" si="1"/>
        <v>0</v>
      </c>
      <c r="T46" s="830">
        <f t="shared" si="14"/>
        <v>0</v>
      </c>
      <c r="U46" s="825">
        <f t="shared" si="14"/>
        <v>0</v>
      </c>
      <c r="V46" s="827">
        <f t="shared" si="14"/>
        <v>0</v>
      </c>
      <c r="W46" s="904">
        <f t="shared" si="2"/>
        <v>0</v>
      </c>
    </row>
    <row r="47" spans="1:23" s="441" customFormat="1" ht="17.25" hidden="1" customHeight="1" x14ac:dyDescent="0.4">
      <c r="A47" s="439"/>
      <c r="B47" s="442"/>
      <c r="C47" s="1543"/>
      <c r="D47" s="263" t="s">
        <v>17</v>
      </c>
      <c r="E47" s="1558"/>
      <c r="F47" s="848"/>
      <c r="G47" s="847"/>
      <c r="H47" s="847"/>
      <c r="I47" s="847">
        <v>0</v>
      </c>
      <c r="J47" s="847"/>
      <c r="K47" s="847"/>
      <c r="L47" s="847">
        <v>0</v>
      </c>
      <c r="M47" s="847"/>
      <c r="N47" s="847"/>
      <c r="O47" s="847"/>
      <c r="P47" s="847"/>
      <c r="Q47" s="847"/>
      <c r="R47" s="872"/>
      <c r="S47" s="832">
        <f t="shared" si="1"/>
        <v>0</v>
      </c>
      <c r="T47" s="883"/>
      <c r="U47" s="849"/>
      <c r="V47" s="896"/>
      <c r="W47" s="828">
        <f t="shared" si="2"/>
        <v>0</v>
      </c>
    </row>
    <row r="48" spans="1:23" s="261" customFormat="1" ht="17.25" customHeight="1" x14ac:dyDescent="0.35">
      <c r="A48" s="264"/>
      <c r="B48" s="276"/>
      <c r="C48" s="1543" t="s">
        <v>353</v>
      </c>
      <c r="D48" s="260" t="s">
        <v>709</v>
      </c>
      <c r="E48" s="1558" t="s">
        <v>269</v>
      </c>
      <c r="F48" s="839"/>
      <c r="G48" s="835"/>
      <c r="H48" s="835"/>
      <c r="I48" s="835"/>
      <c r="J48" s="835">
        <v>250</v>
      </c>
      <c r="K48" s="835"/>
      <c r="L48" s="835"/>
      <c r="M48" s="835"/>
      <c r="N48" s="835"/>
      <c r="O48" s="835"/>
      <c r="P48" s="835"/>
      <c r="Q48" s="835"/>
      <c r="R48" s="870"/>
      <c r="S48" s="831">
        <f t="shared" si="1"/>
        <v>250</v>
      </c>
      <c r="T48" s="879"/>
      <c r="U48" s="836"/>
      <c r="V48" s="892"/>
      <c r="W48" s="904">
        <f t="shared" si="2"/>
        <v>250</v>
      </c>
    </row>
    <row r="49" spans="1:23" ht="17.25" customHeight="1" x14ac:dyDescent="0.35">
      <c r="A49" s="266"/>
      <c r="B49" s="277"/>
      <c r="C49" s="1543"/>
      <c r="D49" s="263" t="s">
        <v>299</v>
      </c>
      <c r="E49" s="1558"/>
      <c r="F49" s="840"/>
      <c r="G49" s="825">
        <f t="shared" ref="G49:V49" si="15">G48+G50</f>
        <v>0</v>
      </c>
      <c r="H49" s="825">
        <f t="shared" si="15"/>
        <v>0</v>
      </c>
      <c r="I49" s="825">
        <f t="shared" si="15"/>
        <v>0</v>
      </c>
      <c r="J49" s="825">
        <f t="shared" si="15"/>
        <v>250</v>
      </c>
      <c r="K49" s="825">
        <f t="shared" si="15"/>
        <v>0</v>
      </c>
      <c r="L49" s="825">
        <f t="shared" si="15"/>
        <v>0</v>
      </c>
      <c r="M49" s="825">
        <f t="shared" si="15"/>
        <v>0</v>
      </c>
      <c r="N49" s="825">
        <f t="shared" si="15"/>
        <v>0</v>
      </c>
      <c r="O49" s="825">
        <f t="shared" si="15"/>
        <v>0</v>
      </c>
      <c r="P49" s="825">
        <f t="shared" si="15"/>
        <v>0</v>
      </c>
      <c r="Q49" s="825">
        <f t="shared" si="15"/>
        <v>0</v>
      </c>
      <c r="R49" s="827">
        <f t="shared" si="15"/>
        <v>0</v>
      </c>
      <c r="S49" s="831">
        <f t="shared" si="1"/>
        <v>250</v>
      </c>
      <c r="T49" s="830">
        <f t="shared" si="15"/>
        <v>0</v>
      </c>
      <c r="U49" s="825">
        <f t="shared" si="15"/>
        <v>0</v>
      </c>
      <c r="V49" s="827">
        <f t="shared" si="15"/>
        <v>0</v>
      </c>
      <c r="W49" s="904">
        <f t="shared" si="2"/>
        <v>250</v>
      </c>
    </row>
    <row r="50" spans="1:23" ht="17.25" customHeight="1" x14ac:dyDescent="0.35">
      <c r="A50" s="266"/>
      <c r="B50" s="277"/>
      <c r="C50" s="1543"/>
      <c r="D50" s="263" t="s">
        <v>17</v>
      </c>
      <c r="E50" s="1558"/>
      <c r="F50" s="840"/>
      <c r="G50" s="825"/>
      <c r="H50" s="825"/>
      <c r="I50" s="825"/>
      <c r="J50" s="825"/>
      <c r="K50" s="825"/>
      <c r="L50" s="825"/>
      <c r="M50" s="825"/>
      <c r="N50" s="825"/>
      <c r="O50" s="825"/>
      <c r="P50" s="825"/>
      <c r="Q50" s="825"/>
      <c r="R50" s="827"/>
      <c r="S50" s="831">
        <f t="shared" si="1"/>
        <v>0</v>
      </c>
      <c r="T50" s="880"/>
      <c r="U50" s="838"/>
      <c r="V50" s="893"/>
      <c r="W50" s="904">
        <f t="shared" si="2"/>
        <v>0</v>
      </c>
    </row>
    <row r="51" spans="1:23" s="261" customFormat="1" ht="17.25" customHeight="1" x14ac:dyDescent="0.35">
      <c r="A51" s="264"/>
      <c r="B51" s="276"/>
      <c r="C51" s="1543" t="s">
        <v>316</v>
      </c>
      <c r="D51" s="260" t="s">
        <v>709</v>
      </c>
      <c r="E51" s="1558" t="s">
        <v>269</v>
      </c>
      <c r="F51" s="839"/>
      <c r="G51" s="835"/>
      <c r="H51" s="835"/>
      <c r="I51" s="835"/>
      <c r="J51" s="835"/>
      <c r="K51" s="835"/>
      <c r="L51" s="835">
        <v>40272</v>
      </c>
      <c r="M51" s="835"/>
      <c r="N51" s="835"/>
      <c r="O51" s="835"/>
      <c r="P51" s="835"/>
      <c r="Q51" s="835"/>
      <c r="R51" s="870"/>
      <c r="S51" s="831">
        <f t="shared" si="1"/>
        <v>40272</v>
      </c>
      <c r="T51" s="879"/>
      <c r="U51" s="836"/>
      <c r="V51" s="892"/>
      <c r="W51" s="904">
        <f t="shared" si="2"/>
        <v>40272</v>
      </c>
    </row>
    <row r="52" spans="1:23" ht="17.25" customHeight="1" x14ac:dyDescent="0.35">
      <c r="A52" s="266"/>
      <c r="B52" s="277"/>
      <c r="C52" s="1543"/>
      <c r="D52" s="263" t="s">
        <v>299</v>
      </c>
      <c r="E52" s="1558"/>
      <c r="F52" s="840"/>
      <c r="G52" s="825">
        <f t="shared" ref="G52:V52" si="16">G51+G53</f>
        <v>0</v>
      </c>
      <c r="H52" s="825">
        <f t="shared" si="16"/>
        <v>0</v>
      </c>
      <c r="I52" s="825">
        <f t="shared" si="16"/>
        <v>0</v>
      </c>
      <c r="J52" s="825">
        <f t="shared" si="16"/>
        <v>0</v>
      </c>
      <c r="K52" s="825">
        <f t="shared" si="16"/>
        <v>0</v>
      </c>
      <c r="L52" s="825">
        <f t="shared" si="16"/>
        <v>40272</v>
      </c>
      <c r="M52" s="825">
        <f t="shared" si="16"/>
        <v>0</v>
      </c>
      <c r="N52" s="825">
        <f t="shared" si="16"/>
        <v>0</v>
      </c>
      <c r="O52" s="825">
        <f t="shared" si="16"/>
        <v>0</v>
      </c>
      <c r="P52" s="825">
        <f t="shared" si="16"/>
        <v>0</v>
      </c>
      <c r="Q52" s="825">
        <f t="shared" si="16"/>
        <v>0</v>
      </c>
      <c r="R52" s="827">
        <f t="shared" si="16"/>
        <v>0</v>
      </c>
      <c r="S52" s="831">
        <f t="shared" si="1"/>
        <v>40272</v>
      </c>
      <c r="T52" s="830">
        <f t="shared" si="16"/>
        <v>0</v>
      </c>
      <c r="U52" s="825">
        <f t="shared" si="16"/>
        <v>0</v>
      </c>
      <c r="V52" s="827">
        <f t="shared" si="16"/>
        <v>0</v>
      </c>
      <c r="W52" s="904">
        <f t="shared" si="2"/>
        <v>40272</v>
      </c>
    </row>
    <row r="53" spans="1:23" s="441" customFormat="1" ht="17.25" customHeight="1" x14ac:dyDescent="0.4">
      <c r="A53" s="439"/>
      <c r="B53" s="442"/>
      <c r="C53" s="1543"/>
      <c r="D53" s="263" t="s">
        <v>17</v>
      </c>
      <c r="E53" s="1558"/>
      <c r="F53" s="848"/>
      <c r="G53" s="847"/>
      <c r="H53" s="847"/>
      <c r="I53" s="847"/>
      <c r="J53" s="847"/>
      <c r="K53" s="847"/>
      <c r="L53" s="847">
        <v>0</v>
      </c>
      <c r="M53" s="847"/>
      <c r="N53" s="847"/>
      <c r="O53" s="847"/>
      <c r="P53" s="847"/>
      <c r="Q53" s="847"/>
      <c r="R53" s="872"/>
      <c r="S53" s="832">
        <f t="shared" si="1"/>
        <v>0</v>
      </c>
      <c r="T53" s="883"/>
      <c r="U53" s="849"/>
      <c r="V53" s="896"/>
      <c r="W53" s="828">
        <f t="shared" si="2"/>
        <v>0</v>
      </c>
    </row>
    <row r="54" spans="1:23" s="261" customFormat="1" ht="17.25" customHeight="1" x14ac:dyDescent="0.35">
      <c r="A54" s="264"/>
      <c r="B54" s="276"/>
      <c r="C54" s="1543" t="s">
        <v>335</v>
      </c>
      <c r="D54" s="260" t="s">
        <v>709</v>
      </c>
      <c r="E54" s="1558" t="s">
        <v>334</v>
      </c>
      <c r="F54" s="839"/>
      <c r="G54" s="835"/>
      <c r="H54" s="835"/>
      <c r="I54" s="835">
        <v>4200</v>
      </c>
      <c r="J54" s="835"/>
      <c r="K54" s="835"/>
      <c r="L54" s="835"/>
      <c r="M54" s="835"/>
      <c r="N54" s="835"/>
      <c r="O54" s="835"/>
      <c r="P54" s="835"/>
      <c r="Q54" s="835"/>
      <c r="R54" s="870"/>
      <c r="S54" s="831">
        <f t="shared" si="1"/>
        <v>4200</v>
      </c>
      <c r="T54" s="879"/>
      <c r="U54" s="836"/>
      <c r="V54" s="892"/>
      <c r="W54" s="904">
        <f t="shared" si="2"/>
        <v>4200</v>
      </c>
    </row>
    <row r="55" spans="1:23" ht="17.25" customHeight="1" x14ac:dyDescent="0.35">
      <c r="A55" s="266"/>
      <c r="B55" s="277"/>
      <c r="C55" s="1543"/>
      <c r="D55" s="263" t="s">
        <v>299</v>
      </c>
      <c r="E55" s="1558"/>
      <c r="F55" s="840"/>
      <c r="G55" s="825">
        <f t="shared" ref="G55:V55" si="17">G54+G56</f>
        <v>0</v>
      </c>
      <c r="H55" s="825">
        <f t="shared" si="17"/>
        <v>0</v>
      </c>
      <c r="I55" s="825">
        <f t="shared" si="17"/>
        <v>4200</v>
      </c>
      <c r="J55" s="825">
        <f t="shared" si="17"/>
        <v>0</v>
      </c>
      <c r="K55" s="825">
        <f t="shared" si="17"/>
        <v>0</v>
      </c>
      <c r="L55" s="825">
        <f t="shared" si="17"/>
        <v>0</v>
      </c>
      <c r="M55" s="825">
        <f t="shared" si="17"/>
        <v>0</v>
      </c>
      <c r="N55" s="825">
        <f t="shared" si="17"/>
        <v>0</v>
      </c>
      <c r="O55" s="825">
        <f t="shared" si="17"/>
        <v>0</v>
      </c>
      <c r="P55" s="825">
        <f t="shared" si="17"/>
        <v>0</v>
      </c>
      <c r="Q55" s="825">
        <f t="shared" si="17"/>
        <v>0</v>
      </c>
      <c r="R55" s="827">
        <f t="shared" si="17"/>
        <v>0</v>
      </c>
      <c r="S55" s="831">
        <f t="shared" si="1"/>
        <v>4200</v>
      </c>
      <c r="T55" s="830">
        <f t="shared" si="17"/>
        <v>0</v>
      </c>
      <c r="U55" s="825">
        <f t="shared" si="17"/>
        <v>0</v>
      </c>
      <c r="V55" s="827">
        <f t="shared" si="17"/>
        <v>0</v>
      </c>
      <c r="W55" s="904">
        <f t="shared" si="2"/>
        <v>4200</v>
      </c>
    </row>
    <row r="56" spans="1:23" s="444" customFormat="1" ht="17.25" customHeight="1" x14ac:dyDescent="0.4">
      <c r="A56" s="1025"/>
      <c r="B56" s="1026"/>
      <c r="C56" s="1543"/>
      <c r="D56" s="263" t="s">
        <v>17</v>
      </c>
      <c r="E56" s="1558"/>
      <c r="F56" s="971"/>
      <c r="G56" s="823"/>
      <c r="H56" s="823"/>
      <c r="I56" s="823">
        <v>0</v>
      </c>
      <c r="J56" s="823"/>
      <c r="K56" s="823"/>
      <c r="L56" s="823"/>
      <c r="M56" s="823">
        <v>0</v>
      </c>
      <c r="N56" s="823"/>
      <c r="O56" s="823"/>
      <c r="P56" s="823"/>
      <c r="Q56" s="823"/>
      <c r="R56" s="826"/>
      <c r="S56" s="1008">
        <f t="shared" si="1"/>
        <v>0</v>
      </c>
      <c r="T56" s="1038"/>
      <c r="U56" s="823"/>
      <c r="V56" s="826"/>
      <c r="W56" s="1009">
        <f t="shared" si="2"/>
        <v>0</v>
      </c>
    </row>
    <row r="57" spans="1:23" s="261" customFormat="1" ht="17.25" customHeight="1" x14ac:dyDescent="0.35">
      <c r="A57" s="264"/>
      <c r="B57" s="276"/>
      <c r="C57" s="1540" t="s">
        <v>546</v>
      </c>
      <c r="D57" s="260" t="s">
        <v>709</v>
      </c>
      <c r="E57" s="1558" t="s">
        <v>269</v>
      </c>
      <c r="F57" s="839"/>
      <c r="G57" s="835"/>
      <c r="H57" s="835"/>
      <c r="I57" s="835">
        <v>500</v>
      </c>
      <c r="J57" s="835"/>
      <c r="K57" s="835"/>
      <c r="L57" s="835"/>
      <c r="M57" s="835"/>
      <c r="N57" s="835"/>
      <c r="O57" s="835"/>
      <c r="P57" s="835"/>
      <c r="Q57" s="835"/>
      <c r="R57" s="870"/>
      <c r="S57" s="831">
        <f t="shared" si="1"/>
        <v>500</v>
      </c>
      <c r="T57" s="879"/>
      <c r="U57" s="836"/>
      <c r="V57" s="892"/>
      <c r="W57" s="904">
        <f t="shared" si="2"/>
        <v>500</v>
      </c>
    </row>
    <row r="58" spans="1:23" ht="17.25" customHeight="1" x14ac:dyDescent="0.35">
      <c r="A58" s="266"/>
      <c r="B58" s="277"/>
      <c r="C58" s="1540"/>
      <c r="D58" s="263" t="s">
        <v>299</v>
      </c>
      <c r="E58" s="1558"/>
      <c r="F58" s="840"/>
      <c r="G58" s="825">
        <f t="shared" ref="G58:V58" si="18">G57+G59</f>
        <v>0</v>
      </c>
      <c r="H58" s="825">
        <f t="shared" si="18"/>
        <v>0</v>
      </c>
      <c r="I58" s="825">
        <f t="shared" si="18"/>
        <v>500</v>
      </c>
      <c r="J58" s="825">
        <f t="shared" si="18"/>
        <v>0</v>
      </c>
      <c r="K58" s="825">
        <f t="shared" si="18"/>
        <v>0</v>
      </c>
      <c r="L58" s="825">
        <f t="shared" si="18"/>
        <v>0</v>
      </c>
      <c r="M58" s="825">
        <f t="shared" si="18"/>
        <v>0</v>
      </c>
      <c r="N58" s="825">
        <f t="shared" si="18"/>
        <v>0</v>
      </c>
      <c r="O58" s="825">
        <f t="shared" si="18"/>
        <v>0</v>
      </c>
      <c r="P58" s="825">
        <f t="shared" si="18"/>
        <v>0</v>
      </c>
      <c r="Q58" s="825">
        <f t="shared" si="18"/>
        <v>0</v>
      </c>
      <c r="R58" s="827">
        <f t="shared" si="18"/>
        <v>0</v>
      </c>
      <c r="S58" s="831">
        <f t="shared" si="1"/>
        <v>500</v>
      </c>
      <c r="T58" s="830">
        <f t="shared" si="18"/>
        <v>0</v>
      </c>
      <c r="U58" s="825">
        <f t="shared" si="18"/>
        <v>0</v>
      </c>
      <c r="V58" s="827">
        <f t="shared" si="18"/>
        <v>0</v>
      </c>
      <c r="W58" s="904">
        <f t="shared" si="2"/>
        <v>500</v>
      </c>
    </row>
    <row r="59" spans="1:23" ht="17.25" customHeight="1" x14ac:dyDescent="0.35">
      <c r="A59" s="266"/>
      <c r="B59" s="277"/>
      <c r="C59" s="1540"/>
      <c r="D59" s="263" t="s">
        <v>17</v>
      </c>
      <c r="E59" s="1558"/>
      <c r="F59" s="840"/>
      <c r="G59" s="825"/>
      <c r="H59" s="825"/>
      <c r="I59" s="825">
        <v>0</v>
      </c>
      <c r="J59" s="825"/>
      <c r="K59" s="825"/>
      <c r="L59" s="825"/>
      <c r="M59" s="825"/>
      <c r="N59" s="825"/>
      <c r="O59" s="825"/>
      <c r="P59" s="825"/>
      <c r="Q59" s="825"/>
      <c r="R59" s="827"/>
      <c r="S59" s="831">
        <f t="shared" si="1"/>
        <v>0</v>
      </c>
      <c r="T59" s="830"/>
      <c r="U59" s="825"/>
      <c r="V59" s="827"/>
      <c r="W59" s="904">
        <f t="shared" si="2"/>
        <v>0</v>
      </c>
    </row>
    <row r="60" spans="1:23" s="261" customFormat="1" ht="17.25" customHeight="1" x14ac:dyDescent="0.35">
      <c r="A60" s="264"/>
      <c r="B60" s="276"/>
      <c r="C60" s="1540" t="s">
        <v>543</v>
      </c>
      <c r="D60" s="260" t="s">
        <v>709</v>
      </c>
      <c r="E60" s="1558" t="s">
        <v>269</v>
      </c>
      <c r="F60" s="839"/>
      <c r="G60" s="835"/>
      <c r="H60" s="835"/>
      <c r="I60" s="835"/>
      <c r="J60" s="835"/>
      <c r="K60" s="835"/>
      <c r="L60" s="835">
        <v>360</v>
      </c>
      <c r="M60" s="835"/>
      <c r="N60" s="835"/>
      <c r="O60" s="835"/>
      <c r="P60" s="835"/>
      <c r="Q60" s="835"/>
      <c r="R60" s="870"/>
      <c r="S60" s="831">
        <f t="shared" si="1"/>
        <v>360</v>
      </c>
      <c r="T60" s="879"/>
      <c r="U60" s="836"/>
      <c r="V60" s="892"/>
      <c r="W60" s="904">
        <f t="shared" si="2"/>
        <v>360</v>
      </c>
    </row>
    <row r="61" spans="1:23" ht="17.25" customHeight="1" x14ac:dyDescent="0.35">
      <c r="A61" s="266"/>
      <c r="B61" s="277"/>
      <c r="C61" s="1540"/>
      <c r="D61" s="263" t="s">
        <v>299</v>
      </c>
      <c r="E61" s="1558"/>
      <c r="F61" s="840"/>
      <c r="G61" s="825">
        <f t="shared" ref="G61:V61" si="19">G60+G62</f>
        <v>0</v>
      </c>
      <c r="H61" s="825">
        <f t="shared" si="19"/>
        <v>0</v>
      </c>
      <c r="I61" s="825">
        <f t="shared" si="19"/>
        <v>0</v>
      </c>
      <c r="J61" s="825">
        <f t="shared" si="19"/>
        <v>0</v>
      </c>
      <c r="K61" s="825">
        <f t="shared" si="19"/>
        <v>0</v>
      </c>
      <c r="L61" s="825">
        <f t="shared" si="19"/>
        <v>360</v>
      </c>
      <c r="M61" s="825">
        <f t="shared" si="19"/>
        <v>0</v>
      </c>
      <c r="N61" s="825">
        <f t="shared" si="19"/>
        <v>0</v>
      </c>
      <c r="O61" s="825">
        <f t="shared" si="19"/>
        <v>0</v>
      </c>
      <c r="P61" s="825">
        <f t="shared" si="19"/>
        <v>0</v>
      </c>
      <c r="Q61" s="825">
        <f t="shared" si="19"/>
        <v>0</v>
      </c>
      <c r="R61" s="827">
        <f t="shared" si="19"/>
        <v>0</v>
      </c>
      <c r="S61" s="831">
        <f t="shared" si="1"/>
        <v>360</v>
      </c>
      <c r="T61" s="830">
        <f t="shared" si="19"/>
        <v>0</v>
      </c>
      <c r="U61" s="825">
        <f t="shared" si="19"/>
        <v>0</v>
      </c>
      <c r="V61" s="827">
        <f t="shared" si="19"/>
        <v>0</v>
      </c>
      <c r="W61" s="904">
        <f t="shared" si="2"/>
        <v>360</v>
      </c>
    </row>
    <row r="62" spans="1:23" s="441" customFormat="1" ht="17.25" customHeight="1" x14ac:dyDescent="0.4">
      <c r="A62" s="1006"/>
      <c r="B62" s="1007"/>
      <c r="C62" s="1540"/>
      <c r="D62" s="263" t="s">
        <v>17</v>
      </c>
      <c r="E62" s="1558"/>
      <c r="F62" s="848"/>
      <c r="G62" s="847"/>
      <c r="H62" s="847"/>
      <c r="I62" s="847">
        <v>0</v>
      </c>
      <c r="J62" s="847"/>
      <c r="K62" s="847"/>
      <c r="L62" s="847"/>
      <c r="M62" s="847">
        <v>0</v>
      </c>
      <c r="N62" s="847"/>
      <c r="O62" s="847"/>
      <c r="P62" s="847"/>
      <c r="Q62" s="847"/>
      <c r="R62" s="872"/>
      <c r="S62" s="1008">
        <f t="shared" si="1"/>
        <v>0</v>
      </c>
      <c r="T62" s="909"/>
      <c r="U62" s="847"/>
      <c r="V62" s="872"/>
      <c r="W62" s="1009">
        <f t="shared" si="2"/>
        <v>0</v>
      </c>
    </row>
    <row r="63" spans="1:23" s="261" customFormat="1" ht="17.25" hidden="1" customHeight="1" x14ac:dyDescent="0.35">
      <c r="A63" s="264"/>
      <c r="B63" s="276"/>
      <c r="C63" s="1543" t="s">
        <v>345</v>
      </c>
      <c r="D63" s="260" t="s">
        <v>709</v>
      </c>
      <c r="E63" s="1558" t="s">
        <v>269</v>
      </c>
      <c r="F63" s="839"/>
      <c r="G63" s="835"/>
      <c r="H63" s="835"/>
      <c r="I63" s="835"/>
      <c r="J63" s="835"/>
      <c r="K63" s="835"/>
      <c r="L63" s="835">
        <v>0</v>
      </c>
      <c r="M63" s="835"/>
      <c r="N63" s="835"/>
      <c r="O63" s="835"/>
      <c r="P63" s="835"/>
      <c r="Q63" s="835"/>
      <c r="R63" s="870"/>
      <c r="S63" s="831">
        <f t="shared" si="1"/>
        <v>0</v>
      </c>
      <c r="T63" s="879"/>
      <c r="U63" s="836"/>
      <c r="V63" s="892"/>
      <c r="W63" s="904">
        <f t="shared" si="2"/>
        <v>0</v>
      </c>
    </row>
    <row r="64" spans="1:23" ht="17.25" hidden="1" customHeight="1" x14ac:dyDescent="0.35">
      <c r="A64" s="266"/>
      <c r="B64" s="277"/>
      <c r="C64" s="1543"/>
      <c r="D64" s="263" t="s">
        <v>299</v>
      </c>
      <c r="E64" s="1558"/>
      <c r="F64" s="840"/>
      <c r="G64" s="825">
        <f t="shared" ref="G64:V64" si="20">G63+G65</f>
        <v>0</v>
      </c>
      <c r="H64" s="825">
        <f t="shared" si="20"/>
        <v>0</v>
      </c>
      <c r="I64" s="825">
        <f t="shared" si="20"/>
        <v>0</v>
      </c>
      <c r="J64" s="825">
        <f t="shared" si="20"/>
        <v>0</v>
      </c>
      <c r="K64" s="825">
        <f t="shared" si="20"/>
        <v>0</v>
      </c>
      <c r="L64" s="825">
        <f t="shared" si="20"/>
        <v>0</v>
      </c>
      <c r="M64" s="825">
        <f t="shared" si="20"/>
        <v>0</v>
      </c>
      <c r="N64" s="825">
        <f t="shared" si="20"/>
        <v>0</v>
      </c>
      <c r="O64" s="825">
        <f t="shared" si="20"/>
        <v>0</v>
      </c>
      <c r="P64" s="825">
        <f t="shared" si="20"/>
        <v>0</v>
      </c>
      <c r="Q64" s="825">
        <f t="shared" si="20"/>
        <v>0</v>
      </c>
      <c r="R64" s="827">
        <f t="shared" si="20"/>
        <v>0</v>
      </c>
      <c r="S64" s="831">
        <f t="shared" si="1"/>
        <v>0</v>
      </c>
      <c r="T64" s="830">
        <f t="shared" si="20"/>
        <v>0</v>
      </c>
      <c r="U64" s="825">
        <f t="shared" si="20"/>
        <v>0</v>
      </c>
      <c r="V64" s="827">
        <f t="shared" si="20"/>
        <v>0</v>
      </c>
      <c r="W64" s="904">
        <f t="shared" si="2"/>
        <v>0</v>
      </c>
    </row>
    <row r="65" spans="1:23" s="444" customFormat="1" ht="17.25" hidden="1" customHeight="1" x14ac:dyDescent="0.4">
      <c r="A65" s="445"/>
      <c r="B65" s="802"/>
      <c r="C65" s="1543"/>
      <c r="D65" s="263" t="s">
        <v>17</v>
      </c>
      <c r="E65" s="1558"/>
      <c r="F65" s="971"/>
      <c r="G65" s="823">
        <v>0</v>
      </c>
      <c r="H65" s="823">
        <v>0</v>
      </c>
      <c r="I65" s="823"/>
      <c r="J65" s="823"/>
      <c r="K65" s="823"/>
      <c r="L65" s="823"/>
      <c r="M65" s="823">
        <v>0</v>
      </c>
      <c r="N65" s="823">
        <v>0</v>
      </c>
      <c r="O65" s="823"/>
      <c r="P65" s="823"/>
      <c r="Q65" s="823"/>
      <c r="R65" s="826">
        <v>0</v>
      </c>
      <c r="S65" s="832">
        <f t="shared" si="1"/>
        <v>0</v>
      </c>
      <c r="T65" s="829"/>
      <c r="U65" s="824"/>
      <c r="V65" s="972"/>
      <c r="W65" s="828">
        <f t="shared" si="2"/>
        <v>0</v>
      </c>
    </row>
    <row r="66" spans="1:23" s="261" customFormat="1" ht="17.25" hidden="1" customHeight="1" x14ac:dyDescent="0.35">
      <c r="A66" s="264"/>
      <c r="B66" s="276"/>
      <c r="C66" s="1543" t="s">
        <v>624</v>
      </c>
      <c r="D66" s="260" t="s">
        <v>709</v>
      </c>
      <c r="E66" s="1558" t="s">
        <v>269</v>
      </c>
      <c r="F66" s="839">
        <v>3</v>
      </c>
      <c r="G66" s="835"/>
      <c r="H66" s="835"/>
      <c r="I66" s="835"/>
      <c r="J66" s="835">
        <v>0</v>
      </c>
      <c r="K66" s="835"/>
      <c r="L66" s="835"/>
      <c r="M66" s="835"/>
      <c r="N66" s="835"/>
      <c r="O66" s="835"/>
      <c r="P66" s="835"/>
      <c r="Q66" s="835"/>
      <c r="R66" s="870"/>
      <c r="S66" s="831">
        <f t="shared" si="1"/>
        <v>0</v>
      </c>
      <c r="T66" s="879"/>
      <c r="U66" s="836"/>
      <c r="V66" s="892"/>
      <c r="W66" s="904">
        <f t="shared" si="2"/>
        <v>0</v>
      </c>
    </row>
    <row r="67" spans="1:23" ht="17.25" hidden="1" customHeight="1" x14ac:dyDescent="0.35">
      <c r="A67" s="266"/>
      <c r="B67" s="277"/>
      <c r="C67" s="1543"/>
      <c r="D67" s="263" t="s">
        <v>299</v>
      </c>
      <c r="E67" s="1558"/>
      <c r="F67" s="840"/>
      <c r="G67" s="825">
        <f t="shared" ref="G67:M67" si="21">G66+G68</f>
        <v>0</v>
      </c>
      <c r="H67" s="825">
        <f t="shared" si="21"/>
        <v>0</v>
      </c>
      <c r="I67" s="825">
        <f t="shared" si="21"/>
        <v>0</v>
      </c>
      <c r="J67" s="825">
        <f t="shared" si="21"/>
        <v>0</v>
      </c>
      <c r="K67" s="825">
        <f t="shared" si="21"/>
        <v>0</v>
      </c>
      <c r="L67" s="825">
        <f t="shared" si="21"/>
        <v>0</v>
      </c>
      <c r="M67" s="825">
        <f t="shared" si="21"/>
        <v>0</v>
      </c>
      <c r="N67" s="825"/>
      <c r="O67" s="825"/>
      <c r="P67" s="825"/>
      <c r="Q67" s="825"/>
      <c r="R67" s="827"/>
      <c r="S67" s="831">
        <f t="shared" si="1"/>
        <v>0</v>
      </c>
      <c r="T67" s="830">
        <f>T66+T68</f>
        <v>0</v>
      </c>
      <c r="U67" s="825">
        <f>U66+U68</f>
        <v>0</v>
      </c>
      <c r="V67" s="827">
        <f>V66+V68</f>
        <v>0</v>
      </c>
      <c r="W67" s="904">
        <f t="shared" si="2"/>
        <v>0</v>
      </c>
    </row>
    <row r="68" spans="1:23" s="444" customFormat="1" ht="17.25" hidden="1" customHeight="1" x14ac:dyDescent="0.4">
      <c r="A68" s="445"/>
      <c r="B68" s="802"/>
      <c r="C68" s="1543"/>
      <c r="D68" s="263" t="s">
        <v>17</v>
      </c>
      <c r="E68" s="1558"/>
      <c r="F68" s="971"/>
      <c r="G68" s="823"/>
      <c r="H68" s="823"/>
      <c r="I68" s="823">
        <v>0</v>
      </c>
      <c r="J68" s="823"/>
      <c r="K68" s="823"/>
      <c r="L68" s="823"/>
      <c r="M68" s="823">
        <v>0</v>
      </c>
      <c r="N68" s="823"/>
      <c r="O68" s="823"/>
      <c r="P68" s="823"/>
      <c r="Q68" s="823"/>
      <c r="R68" s="826"/>
      <c r="S68" s="832">
        <f t="shared" si="1"/>
        <v>0</v>
      </c>
      <c r="T68" s="829"/>
      <c r="U68" s="824"/>
      <c r="V68" s="972"/>
      <c r="W68" s="828">
        <f t="shared" si="2"/>
        <v>0</v>
      </c>
    </row>
    <row r="69" spans="1:23" s="261" customFormat="1" ht="17.25" customHeight="1" x14ac:dyDescent="0.35">
      <c r="A69" s="264"/>
      <c r="B69" s="276"/>
      <c r="C69" s="1541" t="s">
        <v>548</v>
      </c>
      <c r="D69" s="260" t="s">
        <v>709</v>
      </c>
      <c r="E69" s="1558" t="s">
        <v>269</v>
      </c>
      <c r="F69" s="839"/>
      <c r="G69" s="835"/>
      <c r="H69" s="835"/>
      <c r="I69" s="835"/>
      <c r="J69" s="835"/>
      <c r="K69" s="835"/>
      <c r="L69" s="835">
        <v>9287</v>
      </c>
      <c r="M69" s="835"/>
      <c r="N69" s="835"/>
      <c r="O69" s="835"/>
      <c r="P69" s="835"/>
      <c r="Q69" s="835"/>
      <c r="R69" s="870"/>
      <c r="S69" s="831">
        <f t="shared" si="1"/>
        <v>9287</v>
      </c>
      <c r="T69" s="879"/>
      <c r="U69" s="836"/>
      <c r="V69" s="892"/>
      <c r="W69" s="904">
        <f t="shared" si="2"/>
        <v>9287</v>
      </c>
    </row>
    <row r="70" spans="1:23" ht="17.25" customHeight="1" x14ac:dyDescent="0.35">
      <c r="A70" s="266"/>
      <c r="B70" s="277"/>
      <c r="C70" s="1541"/>
      <c r="D70" s="263" t="s">
        <v>299</v>
      </c>
      <c r="E70" s="1558"/>
      <c r="F70" s="840"/>
      <c r="G70" s="825">
        <f t="shared" ref="G70:V70" si="22">G69+G71</f>
        <v>0</v>
      </c>
      <c r="H70" s="825">
        <f t="shared" si="22"/>
        <v>0</v>
      </c>
      <c r="I70" s="825">
        <f t="shared" si="22"/>
        <v>0</v>
      </c>
      <c r="J70" s="825">
        <f t="shared" si="22"/>
        <v>0</v>
      </c>
      <c r="K70" s="825">
        <f t="shared" si="22"/>
        <v>0</v>
      </c>
      <c r="L70" s="825">
        <f t="shared" si="22"/>
        <v>9287</v>
      </c>
      <c r="M70" s="825">
        <f t="shared" si="22"/>
        <v>0</v>
      </c>
      <c r="N70" s="825">
        <f t="shared" si="22"/>
        <v>0</v>
      </c>
      <c r="O70" s="825">
        <f t="shared" si="22"/>
        <v>0</v>
      </c>
      <c r="P70" s="825">
        <f t="shared" si="22"/>
        <v>0</v>
      </c>
      <c r="Q70" s="825">
        <f t="shared" si="22"/>
        <v>0</v>
      </c>
      <c r="R70" s="827">
        <f t="shared" si="22"/>
        <v>0</v>
      </c>
      <c r="S70" s="831">
        <f t="shared" si="1"/>
        <v>9287</v>
      </c>
      <c r="T70" s="830">
        <f t="shared" si="22"/>
        <v>0</v>
      </c>
      <c r="U70" s="825">
        <f t="shared" si="22"/>
        <v>0</v>
      </c>
      <c r="V70" s="827">
        <f t="shared" si="22"/>
        <v>0</v>
      </c>
      <c r="W70" s="904">
        <f t="shared" si="2"/>
        <v>9287</v>
      </c>
    </row>
    <row r="71" spans="1:23" ht="17.25" customHeight="1" x14ac:dyDescent="0.35">
      <c r="A71" s="266"/>
      <c r="B71" s="277"/>
      <c r="C71" s="1541"/>
      <c r="D71" s="263" t="s">
        <v>17</v>
      </c>
      <c r="E71" s="1558"/>
      <c r="F71" s="840"/>
      <c r="G71" s="825"/>
      <c r="H71" s="825"/>
      <c r="I71" s="825"/>
      <c r="J71" s="825"/>
      <c r="K71" s="825"/>
      <c r="L71" s="825"/>
      <c r="M71" s="825"/>
      <c r="N71" s="825"/>
      <c r="O71" s="825"/>
      <c r="P71" s="825"/>
      <c r="Q71" s="825"/>
      <c r="R71" s="827"/>
      <c r="S71" s="831">
        <f t="shared" si="1"/>
        <v>0</v>
      </c>
      <c r="T71" s="880"/>
      <c r="U71" s="838"/>
      <c r="V71" s="893"/>
      <c r="W71" s="904">
        <f t="shared" si="2"/>
        <v>0</v>
      </c>
    </row>
    <row r="72" spans="1:23" s="261" customFormat="1" ht="17.25" hidden="1" customHeight="1" x14ac:dyDescent="0.35">
      <c r="A72" s="264"/>
      <c r="B72" s="276"/>
      <c r="C72" s="1541" t="s">
        <v>581</v>
      </c>
      <c r="D72" s="260" t="s">
        <v>709</v>
      </c>
      <c r="E72" s="1558" t="s">
        <v>334</v>
      </c>
      <c r="F72" s="839"/>
      <c r="G72" s="835"/>
      <c r="H72" s="835"/>
      <c r="I72" s="835"/>
      <c r="J72" s="835"/>
      <c r="K72" s="835"/>
      <c r="L72" s="835"/>
      <c r="M72" s="835"/>
      <c r="N72" s="835"/>
      <c r="O72" s="835"/>
      <c r="P72" s="835"/>
      <c r="Q72" s="835"/>
      <c r="R72" s="870"/>
      <c r="S72" s="831">
        <f t="shared" si="1"/>
        <v>0</v>
      </c>
      <c r="T72" s="879"/>
      <c r="U72" s="836"/>
      <c r="V72" s="892"/>
      <c r="W72" s="904">
        <f t="shared" si="2"/>
        <v>0</v>
      </c>
    </row>
    <row r="73" spans="1:23" ht="17.25" hidden="1" customHeight="1" x14ac:dyDescent="0.35">
      <c r="A73" s="266"/>
      <c r="B73" s="277"/>
      <c r="C73" s="1541"/>
      <c r="D73" s="263" t="s">
        <v>299</v>
      </c>
      <c r="E73" s="1558"/>
      <c r="F73" s="840"/>
      <c r="G73" s="825">
        <f t="shared" ref="G73:V73" si="23">G72+G74</f>
        <v>0</v>
      </c>
      <c r="H73" s="825">
        <f t="shared" si="23"/>
        <v>0</v>
      </c>
      <c r="I73" s="825">
        <f t="shared" si="23"/>
        <v>0</v>
      </c>
      <c r="J73" s="825">
        <f t="shared" si="23"/>
        <v>0</v>
      </c>
      <c r="K73" s="825">
        <f t="shared" si="23"/>
        <v>0</v>
      </c>
      <c r="L73" s="825">
        <f t="shared" si="23"/>
        <v>0</v>
      </c>
      <c r="M73" s="825">
        <f t="shared" si="23"/>
        <v>0</v>
      </c>
      <c r="N73" s="825">
        <f t="shared" si="23"/>
        <v>0</v>
      </c>
      <c r="O73" s="825">
        <f t="shared" si="23"/>
        <v>0</v>
      </c>
      <c r="P73" s="825">
        <f t="shared" si="23"/>
        <v>0</v>
      </c>
      <c r="Q73" s="825">
        <f t="shared" si="23"/>
        <v>0</v>
      </c>
      <c r="R73" s="827">
        <f t="shared" si="23"/>
        <v>0</v>
      </c>
      <c r="S73" s="831">
        <f t="shared" si="1"/>
        <v>0</v>
      </c>
      <c r="T73" s="830">
        <f t="shared" si="23"/>
        <v>0</v>
      </c>
      <c r="U73" s="825">
        <f t="shared" si="23"/>
        <v>0</v>
      </c>
      <c r="V73" s="827">
        <f t="shared" si="23"/>
        <v>0</v>
      </c>
      <c r="W73" s="904">
        <f t="shared" si="2"/>
        <v>0</v>
      </c>
    </row>
    <row r="74" spans="1:23" ht="17.25" hidden="1" customHeight="1" x14ac:dyDescent="0.35">
      <c r="A74" s="266"/>
      <c r="B74" s="277"/>
      <c r="C74" s="1541"/>
      <c r="D74" s="263" t="s">
        <v>17</v>
      </c>
      <c r="E74" s="1558"/>
      <c r="F74" s="840"/>
      <c r="G74" s="825"/>
      <c r="H74" s="825"/>
      <c r="I74" s="825"/>
      <c r="J74" s="825"/>
      <c r="K74" s="825"/>
      <c r="L74" s="825"/>
      <c r="M74" s="825"/>
      <c r="N74" s="825"/>
      <c r="O74" s="825"/>
      <c r="P74" s="825"/>
      <c r="Q74" s="825"/>
      <c r="R74" s="827"/>
      <c r="S74" s="831">
        <f t="shared" ref="S74:S143" si="24">SUM(G74:R74)</f>
        <v>0</v>
      </c>
      <c r="T74" s="880"/>
      <c r="U74" s="838"/>
      <c r="V74" s="893">
        <v>0</v>
      </c>
      <c r="W74" s="904">
        <f t="shared" ref="W74:W143" si="25">SUM(S74:V74)</f>
        <v>0</v>
      </c>
    </row>
    <row r="75" spans="1:23" s="261" customFormat="1" ht="17.25" customHeight="1" x14ac:dyDescent="0.35">
      <c r="A75" s="264"/>
      <c r="B75" s="276"/>
      <c r="C75" s="1543" t="s">
        <v>305</v>
      </c>
      <c r="D75" s="260" t="s">
        <v>709</v>
      </c>
      <c r="E75" s="1558" t="s">
        <v>269</v>
      </c>
      <c r="F75" s="839"/>
      <c r="G75" s="835"/>
      <c r="H75" s="835"/>
      <c r="I75" s="835">
        <v>15500</v>
      </c>
      <c r="J75" s="835"/>
      <c r="K75" s="835"/>
      <c r="L75" s="835"/>
      <c r="M75" s="835"/>
      <c r="N75" s="835"/>
      <c r="O75" s="835"/>
      <c r="P75" s="835"/>
      <c r="Q75" s="835"/>
      <c r="R75" s="870"/>
      <c r="S75" s="831">
        <f t="shared" si="24"/>
        <v>15500</v>
      </c>
      <c r="T75" s="879"/>
      <c r="U75" s="836"/>
      <c r="V75" s="892"/>
      <c r="W75" s="904">
        <f t="shared" si="25"/>
        <v>15500</v>
      </c>
    </row>
    <row r="76" spans="1:23" ht="17.25" customHeight="1" x14ac:dyDescent="0.35">
      <c r="A76" s="266"/>
      <c r="B76" s="277"/>
      <c r="C76" s="1543"/>
      <c r="D76" s="263" t="s">
        <v>299</v>
      </c>
      <c r="E76" s="1558"/>
      <c r="F76" s="840"/>
      <c r="G76" s="825">
        <f t="shared" ref="G76:V76" si="26">G75+G77</f>
        <v>0</v>
      </c>
      <c r="H76" s="825">
        <f t="shared" si="26"/>
        <v>0</v>
      </c>
      <c r="I76" s="825">
        <f t="shared" si="26"/>
        <v>15500</v>
      </c>
      <c r="J76" s="825">
        <f t="shared" si="26"/>
        <v>0</v>
      </c>
      <c r="K76" s="825">
        <f t="shared" si="26"/>
        <v>0</v>
      </c>
      <c r="L76" s="825">
        <f t="shared" si="26"/>
        <v>0</v>
      </c>
      <c r="M76" s="825">
        <f t="shared" si="26"/>
        <v>0</v>
      </c>
      <c r="N76" s="825">
        <f t="shared" si="26"/>
        <v>0</v>
      </c>
      <c r="O76" s="825">
        <f t="shared" si="26"/>
        <v>0</v>
      </c>
      <c r="P76" s="825">
        <f t="shared" si="26"/>
        <v>0</v>
      </c>
      <c r="Q76" s="825">
        <f t="shared" si="26"/>
        <v>0</v>
      </c>
      <c r="R76" s="827">
        <f t="shared" si="26"/>
        <v>0</v>
      </c>
      <c r="S76" s="831">
        <f t="shared" si="24"/>
        <v>15500</v>
      </c>
      <c r="T76" s="830">
        <f t="shared" si="26"/>
        <v>0</v>
      </c>
      <c r="U76" s="825">
        <f t="shared" si="26"/>
        <v>0</v>
      </c>
      <c r="V76" s="827">
        <f t="shared" si="26"/>
        <v>0</v>
      </c>
      <c r="W76" s="904">
        <f t="shared" si="25"/>
        <v>15500</v>
      </c>
    </row>
    <row r="77" spans="1:23" ht="17.25" customHeight="1" x14ac:dyDescent="0.4">
      <c r="A77" s="266"/>
      <c r="B77" s="277"/>
      <c r="C77" s="1543"/>
      <c r="D77" s="263" t="s">
        <v>17</v>
      </c>
      <c r="E77" s="1558"/>
      <c r="F77" s="848"/>
      <c r="G77" s="847"/>
      <c r="H77" s="847"/>
      <c r="I77" s="847"/>
      <c r="J77" s="847"/>
      <c r="K77" s="847"/>
      <c r="L77" s="847"/>
      <c r="M77" s="847"/>
      <c r="N77" s="847"/>
      <c r="O77" s="847"/>
      <c r="P77" s="847"/>
      <c r="Q77" s="847"/>
      <c r="R77" s="872"/>
      <c r="S77" s="1008">
        <f t="shared" si="24"/>
        <v>0</v>
      </c>
      <c r="T77" s="909"/>
      <c r="U77" s="847"/>
      <c r="V77" s="872"/>
      <c r="W77" s="1009">
        <f t="shared" si="25"/>
        <v>0</v>
      </c>
    </row>
    <row r="78" spans="1:23" s="261" customFormat="1" ht="17.25" customHeight="1" x14ac:dyDescent="0.35">
      <c r="A78" s="264"/>
      <c r="B78" s="276"/>
      <c r="C78" s="1543" t="s">
        <v>320</v>
      </c>
      <c r="D78" s="260" t="s">
        <v>709</v>
      </c>
      <c r="E78" s="1558" t="s">
        <v>269</v>
      </c>
      <c r="F78" s="839">
        <v>12</v>
      </c>
      <c r="G78" s="835">
        <v>22258</v>
      </c>
      <c r="H78" s="835">
        <v>5110</v>
      </c>
      <c r="I78" s="835">
        <v>140284</v>
      </c>
      <c r="J78" s="835"/>
      <c r="K78" s="835"/>
      <c r="L78" s="835"/>
      <c r="M78" s="835">
        <v>800</v>
      </c>
      <c r="N78" s="835"/>
      <c r="O78" s="835"/>
      <c r="P78" s="835"/>
      <c r="Q78" s="835"/>
      <c r="R78" s="870"/>
      <c r="S78" s="831">
        <f t="shared" si="24"/>
        <v>168452</v>
      </c>
      <c r="T78" s="879"/>
      <c r="U78" s="836"/>
      <c r="V78" s="892"/>
      <c r="W78" s="904">
        <f t="shared" si="25"/>
        <v>168452</v>
      </c>
    </row>
    <row r="79" spans="1:23" ht="17.25" customHeight="1" x14ac:dyDescent="0.35">
      <c r="A79" s="266"/>
      <c r="B79" s="277"/>
      <c r="C79" s="1543"/>
      <c r="D79" s="263" t="s">
        <v>299</v>
      </c>
      <c r="E79" s="1558"/>
      <c r="F79" s="840"/>
      <c r="G79" s="825">
        <f t="shared" ref="G79:V79" si="27">G78+G80</f>
        <v>22258</v>
      </c>
      <c r="H79" s="825">
        <f t="shared" si="27"/>
        <v>5110</v>
      </c>
      <c r="I79" s="825">
        <f t="shared" si="27"/>
        <v>140284</v>
      </c>
      <c r="J79" s="825">
        <f t="shared" si="27"/>
        <v>0</v>
      </c>
      <c r="K79" s="825">
        <f t="shared" si="27"/>
        <v>0</v>
      </c>
      <c r="L79" s="825">
        <f t="shared" si="27"/>
        <v>0</v>
      </c>
      <c r="M79" s="825">
        <f t="shared" si="27"/>
        <v>800</v>
      </c>
      <c r="N79" s="825">
        <f t="shared" si="27"/>
        <v>0</v>
      </c>
      <c r="O79" s="825">
        <f t="shared" si="27"/>
        <v>0</v>
      </c>
      <c r="P79" s="825">
        <f t="shared" si="27"/>
        <v>0</v>
      </c>
      <c r="Q79" s="825">
        <f t="shared" si="27"/>
        <v>0</v>
      </c>
      <c r="R79" s="827">
        <f t="shared" si="27"/>
        <v>0</v>
      </c>
      <c r="S79" s="831">
        <f t="shared" si="24"/>
        <v>168452</v>
      </c>
      <c r="T79" s="830">
        <f t="shared" si="27"/>
        <v>0</v>
      </c>
      <c r="U79" s="825">
        <f t="shared" si="27"/>
        <v>0</v>
      </c>
      <c r="V79" s="827">
        <f t="shared" si="27"/>
        <v>0</v>
      </c>
      <c r="W79" s="904">
        <f t="shared" si="25"/>
        <v>168452</v>
      </c>
    </row>
    <row r="80" spans="1:23" ht="17.25" customHeight="1" x14ac:dyDescent="0.35">
      <c r="A80" s="266"/>
      <c r="B80" s="277"/>
      <c r="C80" s="1543"/>
      <c r="D80" s="263" t="s">
        <v>17</v>
      </c>
      <c r="E80" s="1558"/>
      <c r="F80" s="840"/>
      <c r="G80" s="825"/>
      <c r="H80" s="825"/>
      <c r="I80" s="825"/>
      <c r="J80" s="825"/>
      <c r="K80" s="825"/>
      <c r="L80" s="825"/>
      <c r="M80" s="825">
        <v>0</v>
      </c>
      <c r="N80" s="825"/>
      <c r="O80" s="825"/>
      <c r="P80" s="825"/>
      <c r="Q80" s="825"/>
      <c r="R80" s="827"/>
      <c r="S80" s="831">
        <f t="shared" si="24"/>
        <v>0</v>
      </c>
      <c r="T80" s="830"/>
      <c r="U80" s="825"/>
      <c r="V80" s="827"/>
      <c r="W80" s="904">
        <f t="shared" si="25"/>
        <v>0</v>
      </c>
    </row>
    <row r="81" spans="1:29" s="261" customFormat="1" ht="17.25" hidden="1" customHeight="1" x14ac:dyDescent="0.35">
      <c r="A81" s="264"/>
      <c r="B81" s="276"/>
      <c r="C81" s="1543" t="s">
        <v>357</v>
      </c>
      <c r="D81" s="260" t="s">
        <v>709</v>
      </c>
      <c r="E81" s="1558" t="s">
        <v>269</v>
      </c>
      <c r="F81" s="839"/>
      <c r="G81" s="835"/>
      <c r="H81" s="835"/>
      <c r="I81" s="835"/>
      <c r="J81" s="835"/>
      <c r="K81" s="835"/>
      <c r="L81" s="835"/>
      <c r="M81" s="835"/>
      <c r="N81" s="835"/>
      <c r="O81" s="835"/>
      <c r="P81" s="835"/>
      <c r="Q81" s="835"/>
      <c r="R81" s="870"/>
      <c r="S81" s="831">
        <f t="shared" si="24"/>
        <v>0</v>
      </c>
      <c r="T81" s="879"/>
      <c r="U81" s="836"/>
      <c r="V81" s="892"/>
      <c r="W81" s="904">
        <f t="shared" si="25"/>
        <v>0</v>
      </c>
    </row>
    <row r="82" spans="1:29" ht="17.25" hidden="1" customHeight="1" x14ac:dyDescent="0.35">
      <c r="A82" s="266"/>
      <c r="B82" s="277"/>
      <c r="C82" s="1543"/>
      <c r="D82" s="263" t="s">
        <v>299</v>
      </c>
      <c r="E82" s="1558"/>
      <c r="F82" s="840"/>
      <c r="G82" s="825">
        <f t="shared" ref="G82:V82" si="28">G81+G83</f>
        <v>0</v>
      </c>
      <c r="H82" s="825">
        <f t="shared" si="28"/>
        <v>0</v>
      </c>
      <c r="I82" s="825">
        <f t="shared" si="28"/>
        <v>0</v>
      </c>
      <c r="J82" s="825">
        <f t="shared" si="28"/>
        <v>0</v>
      </c>
      <c r="K82" s="825">
        <f t="shared" si="28"/>
        <v>0</v>
      </c>
      <c r="L82" s="825">
        <f t="shared" si="28"/>
        <v>0</v>
      </c>
      <c r="M82" s="825">
        <f t="shared" si="28"/>
        <v>0</v>
      </c>
      <c r="N82" s="825">
        <f t="shared" si="28"/>
        <v>0</v>
      </c>
      <c r="O82" s="825">
        <f t="shared" si="28"/>
        <v>0</v>
      </c>
      <c r="P82" s="825">
        <f t="shared" si="28"/>
        <v>0</v>
      </c>
      <c r="Q82" s="825">
        <f t="shared" si="28"/>
        <v>0</v>
      </c>
      <c r="R82" s="827">
        <f t="shared" si="28"/>
        <v>0</v>
      </c>
      <c r="S82" s="831">
        <f t="shared" si="24"/>
        <v>0</v>
      </c>
      <c r="T82" s="830">
        <f t="shared" si="28"/>
        <v>0</v>
      </c>
      <c r="U82" s="825">
        <f t="shared" si="28"/>
        <v>0</v>
      </c>
      <c r="V82" s="827">
        <f t="shared" si="28"/>
        <v>0</v>
      </c>
      <c r="W82" s="904">
        <f t="shared" si="25"/>
        <v>0</v>
      </c>
      <c r="X82" s="261"/>
      <c r="Y82" s="261"/>
    </row>
    <row r="83" spans="1:29" ht="17.25" hidden="1" customHeight="1" x14ac:dyDescent="0.35">
      <c r="A83" s="266"/>
      <c r="B83" s="277"/>
      <c r="C83" s="1543"/>
      <c r="D83" s="263" t="s">
        <v>17</v>
      </c>
      <c r="E83" s="1558"/>
      <c r="F83" s="840"/>
      <c r="G83" s="825"/>
      <c r="H83" s="825"/>
      <c r="I83" s="825"/>
      <c r="J83" s="825"/>
      <c r="K83" s="825"/>
      <c r="L83" s="825"/>
      <c r="M83" s="825"/>
      <c r="N83" s="825"/>
      <c r="O83" s="825"/>
      <c r="P83" s="825"/>
      <c r="Q83" s="825"/>
      <c r="R83" s="827"/>
      <c r="S83" s="831">
        <f t="shared" si="24"/>
        <v>0</v>
      </c>
      <c r="T83" s="880"/>
      <c r="U83" s="838"/>
      <c r="V83" s="893"/>
      <c r="W83" s="904">
        <f t="shared" si="25"/>
        <v>0</v>
      </c>
    </row>
    <row r="84" spans="1:29" s="261" customFormat="1" ht="17.25" customHeight="1" x14ac:dyDescent="0.35">
      <c r="A84" s="264"/>
      <c r="B84" s="276"/>
      <c r="C84" s="1543" t="s">
        <v>314</v>
      </c>
      <c r="D84" s="260" t="s">
        <v>709</v>
      </c>
      <c r="E84" s="1558" t="s">
        <v>269</v>
      </c>
      <c r="F84" s="839"/>
      <c r="G84" s="835"/>
      <c r="H84" s="835"/>
      <c r="I84" s="835">
        <v>600</v>
      </c>
      <c r="J84" s="835"/>
      <c r="K84" s="835"/>
      <c r="L84" s="835"/>
      <c r="M84" s="835">
        <v>0</v>
      </c>
      <c r="N84" s="835"/>
      <c r="O84" s="835"/>
      <c r="P84" s="835"/>
      <c r="Q84" s="835"/>
      <c r="R84" s="870"/>
      <c r="S84" s="831">
        <f t="shared" si="24"/>
        <v>600</v>
      </c>
      <c r="T84" s="879"/>
      <c r="U84" s="836"/>
      <c r="V84" s="892"/>
      <c r="W84" s="904">
        <f t="shared" si="25"/>
        <v>600</v>
      </c>
      <c r="Y84" s="278"/>
      <c r="Z84" s="278"/>
      <c r="AA84" s="278"/>
      <c r="AB84" s="278"/>
      <c r="AC84" s="278"/>
    </row>
    <row r="85" spans="1:29" ht="17.25" customHeight="1" x14ac:dyDescent="0.35">
      <c r="A85" s="266"/>
      <c r="B85" s="277"/>
      <c r="C85" s="1543"/>
      <c r="D85" s="263" t="s">
        <v>299</v>
      </c>
      <c r="E85" s="1558"/>
      <c r="F85" s="840"/>
      <c r="G85" s="825">
        <f t="shared" ref="G85:V85" si="29">G84+G86</f>
        <v>0</v>
      </c>
      <c r="H85" s="825">
        <f t="shared" si="29"/>
        <v>0</v>
      </c>
      <c r="I85" s="825">
        <f t="shared" si="29"/>
        <v>600</v>
      </c>
      <c r="J85" s="825">
        <f t="shared" si="29"/>
        <v>0</v>
      </c>
      <c r="K85" s="825">
        <f t="shared" si="29"/>
        <v>0</v>
      </c>
      <c r="L85" s="825">
        <f t="shared" si="29"/>
        <v>0</v>
      </c>
      <c r="M85" s="825">
        <f t="shared" si="29"/>
        <v>0</v>
      </c>
      <c r="N85" s="825">
        <f t="shared" si="29"/>
        <v>0</v>
      </c>
      <c r="O85" s="825">
        <f t="shared" si="29"/>
        <v>0</v>
      </c>
      <c r="P85" s="825">
        <f t="shared" si="29"/>
        <v>0</v>
      </c>
      <c r="Q85" s="825">
        <f t="shared" si="29"/>
        <v>0</v>
      </c>
      <c r="R85" s="827">
        <f t="shared" si="29"/>
        <v>0</v>
      </c>
      <c r="S85" s="831">
        <f t="shared" si="24"/>
        <v>600</v>
      </c>
      <c r="T85" s="830">
        <f t="shared" si="29"/>
        <v>0</v>
      </c>
      <c r="U85" s="825">
        <f t="shared" si="29"/>
        <v>0</v>
      </c>
      <c r="V85" s="827">
        <f t="shared" si="29"/>
        <v>0</v>
      </c>
      <c r="W85" s="904">
        <f t="shared" si="25"/>
        <v>600</v>
      </c>
    </row>
    <row r="86" spans="1:29" s="441" customFormat="1" ht="17.25" customHeight="1" x14ac:dyDescent="0.35">
      <c r="A86" s="266"/>
      <c r="B86" s="277"/>
      <c r="C86" s="1543"/>
      <c r="D86" s="263" t="s">
        <v>17</v>
      </c>
      <c r="E86" s="1558"/>
      <c r="F86" s="840"/>
      <c r="G86" s="825"/>
      <c r="H86" s="825"/>
      <c r="I86" s="825">
        <v>0</v>
      </c>
      <c r="J86" s="825"/>
      <c r="K86" s="825"/>
      <c r="L86" s="825"/>
      <c r="M86" s="825">
        <v>0</v>
      </c>
      <c r="N86" s="825"/>
      <c r="O86" s="825"/>
      <c r="P86" s="825">
        <v>0</v>
      </c>
      <c r="Q86" s="825"/>
      <c r="R86" s="827"/>
      <c r="S86" s="831">
        <f t="shared" si="24"/>
        <v>0</v>
      </c>
      <c r="T86" s="830"/>
      <c r="U86" s="825"/>
      <c r="V86" s="827"/>
      <c r="W86" s="904">
        <f t="shared" si="25"/>
        <v>0</v>
      </c>
    </row>
    <row r="87" spans="1:29" s="261" customFormat="1" ht="17.25" customHeight="1" x14ac:dyDescent="0.35">
      <c r="A87" s="264"/>
      <c r="B87" s="279"/>
      <c r="C87" s="1543" t="s">
        <v>716</v>
      </c>
      <c r="D87" s="260" t="s">
        <v>709</v>
      </c>
      <c r="E87" s="1558" t="s">
        <v>269</v>
      </c>
      <c r="F87" s="839"/>
      <c r="G87" s="835">
        <v>1200</v>
      </c>
      <c r="H87" s="835">
        <v>234</v>
      </c>
      <c r="I87" s="835">
        <v>10267</v>
      </c>
      <c r="J87" s="835"/>
      <c r="K87" s="835"/>
      <c r="L87" s="835"/>
      <c r="M87" s="835"/>
      <c r="N87" s="835"/>
      <c r="O87" s="835"/>
      <c r="P87" s="835"/>
      <c r="Q87" s="835"/>
      <c r="R87" s="870"/>
      <c r="S87" s="831">
        <f t="shared" si="24"/>
        <v>11701</v>
      </c>
      <c r="T87" s="879"/>
      <c r="U87" s="836"/>
      <c r="V87" s="892"/>
      <c r="W87" s="904">
        <f t="shared" si="25"/>
        <v>11701</v>
      </c>
    </row>
    <row r="88" spans="1:29" ht="17.25" customHeight="1" x14ac:dyDescent="0.35">
      <c r="A88" s="266"/>
      <c r="B88" s="280"/>
      <c r="C88" s="1543"/>
      <c r="D88" s="263" t="s">
        <v>299</v>
      </c>
      <c r="E88" s="1558"/>
      <c r="F88" s="840"/>
      <c r="G88" s="825">
        <f t="shared" ref="G88:V88" si="30">G87+G89</f>
        <v>1200</v>
      </c>
      <c r="H88" s="825">
        <f t="shared" si="30"/>
        <v>234</v>
      </c>
      <c r="I88" s="825">
        <f t="shared" si="30"/>
        <v>10267</v>
      </c>
      <c r="J88" s="825">
        <f t="shared" si="30"/>
        <v>0</v>
      </c>
      <c r="K88" s="825">
        <f t="shared" si="30"/>
        <v>0</v>
      </c>
      <c r="L88" s="825">
        <f t="shared" si="30"/>
        <v>0</v>
      </c>
      <c r="M88" s="825">
        <f t="shared" si="30"/>
        <v>0</v>
      </c>
      <c r="N88" s="825">
        <f t="shared" si="30"/>
        <v>0</v>
      </c>
      <c r="O88" s="825">
        <f t="shared" si="30"/>
        <v>0</v>
      </c>
      <c r="P88" s="825">
        <f t="shared" si="30"/>
        <v>0</v>
      </c>
      <c r="Q88" s="825">
        <f t="shared" si="30"/>
        <v>0</v>
      </c>
      <c r="R88" s="827">
        <f t="shared" si="30"/>
        <v>0</v>
      </c>
      <c r="S88" s="831">
        <f t="shared" si="24"/>
        <v>11701</v>
      </c>
      <c r="T88" s="830">
        <f t="shared" si="30"/>
        <v>0</v>
      </c>
      <c r="U88" s="825">
        <f t="shared" si="30"/>
        <v>0</v>
      </c>
      <c r="V88" s="827">
        <f t="shared" si="30"/>
        <v>0</v>
      </c>
      <c r="W88" s="904">
        <f t="shared" si="25"/>
        <v>11701</v>
      </c>
    </row>
    <row r="89" spans="1:29" s="444" customFormat="1" ht="17.25" customHeight="1" x14ac:dyDescent="0.35">
      <c r="A89" s="266"/>
      <c r="B89" s="277"/>
      <c r="C89" s="1543"/>
      <c r="D89" s="263" t="s">
        <v>17</v>
      </c>
      <c r="E89" s="1558"/>
      <c r="F89" s="840"/>
      <c r="G89" s="825">
        <v>0</v>
      </c>
      <c r="H89" s="825">
        <v>0</v>
      </c>
      <c r="I89" s="825">
        <v>0</v>
      </c>
      <c r="J89" s="825"/>
      <c r="K89" s="825"/>
      <c r="L89" s="825">
        <v>0</v>
      </c>
      <c r="M89" s="825"/>
      <c r="N89" s="825"/>
      <c r="O89" s="825"/>
      <c r="P89" s="825"/>
      <c r="Q89" s="825"/>
      <c r="R89" s="827"/>
      <c r="S89" s="831">
        <f t="shared" si="24"/>
        <v>0</v>
      </c>
      <c r="T89" s="830"/>
      <c r="U89" s="825"/>
      <c r="V89" s="827"/>
      <c r="W89" s="904">
        <f t="shared" si="25"/>
        <v>0</v>
      </c>
    </row>
    <row r="90" spans="1:29" s="261" customFormat="1" ht="17.25" customHeight="1" x14ac:dyDescent="0.35">
      <c r="A90" s="264"/>
      <c r="B90" s="279"/>
      <c r="C90" s="1543" t="s">
        <v>315</v>
      </c>
      <c r="D90" s="260" t="s">
        <v>709</v>
      </c>
      <c r="E90" s="1558" t="s">
        <v>269</v>
      </c>
      <c r="F90" s="839"/>
      <c r="G90" s="835"/>
      <c r="H90" s="835"/>
      <c r="I90" s="835">
        <v>6150</v>
      </c>
      <c r="J90" s="835"/>
      <c r="K90" s="835"/>
      <c r="L90" s="835"/>
      <c r="M90" s="835"/>
      <c r="N90" s="835"/>
      <c r="O90" s="835"/>
      <c r="P90" s="835"/>
      <c r="Q90" s="835"/>
      <c r="R90" s="870"/>
      <c r="S90" s="831">
        <f t="shared" si="24"/>
        <v>6150</v>
      </c>
      <c r="T90" s="879"/>
      <c r="U90" s="836"/>
      <c r="V90" s="892"/>
      <c r="W90" s="904">
        <f t="shared" si="25"/>
        <v>6150</v>
      </c>
    </row>
    <row r="91" spans="1:29" ht="17.25" customHeight="1" x14ac:dyDescent="0.35">
      <c r="A91" s="266"/>
      <c r="B91" s="280"/>
      <c r="C91" s="1543"/>
      <c r="D91" s="263" t="s">
        <v>299</v>
      </c>
      <c r="E91" s="1558"/>
      <c r="F91" s="840"/>
      <c r="G91" s="825">
        <f t="shared" ref="G91:V91" si="31">G90+G92</f>
        <v>0</v>
      </c>
      <c r="H91" s="825">
        <f t="shared" si="31"/>
        <v>0</v>
      </c>
      <c r="I91" s="825">
        <f t="shared" si="31"/>
        <v>6150</v>
      </c>
      <c r="J91" s="825">
        <f t="shared" si="31"/>
        <v>0</v>
      </c>
      <c r="K91" s="825">
        <f t="shared" si="31"/>
        <v>0</v>
      </c>
      <c r="L91" s="825">
        <f t="shared" si="31"/>
        <v>0</v>
      </c>
      <c r="M91" s="825">
        <f t="shared" si="31"/>
        <v>0</v>
      </c>
      <c r="N91" s="825">
        <f t="shared" si="31"/>
        <v>0</v>
      </c>
      <c r="O91" s="825">
        <f t="shared" si="31"/>
        <v>0</v>
      </c>
      <c r="P91" s="825">
        <f t="shared" si="31"/>
        <v>0</v>
      </c>
      <c r="Q91" s="825">
        <f t="shared" si="31"/>
        <v>0</v>
      </c>
      <c r="R91" s="827">
        <f t="shared" si="31"/>
        <v>0</v>
      </c>
      <c r="S91" s="831">
        <f t="shared" si="24"/>
        <v>6150</v>
      </c>
      <c r="T91" s="830">
        <f t="shared" si="31"/>
        <v>0</v>
      </c>
      <c r="U91" s="825">
        <f t="shared" si="31"/>
        <v>0</v>
      </c>
      <c r="V91" s="827">
        <f t="shared" si="31"/>
        <v>0</v>
      </c>
      <c r="W91" s="904">
        <f t="shared" si="25"/>
        <v>6150</v>
      </c>
    </row>
    <row r="92" spans="1:29" ht="17.25" customHeight="1" x14ac:dyDescent="0.35">
      <c r="A92" s="266"/>
      <c r="B92" s="280"/>
      <c r="C92" s="1543"/>
      <c r="D92" s="263" t="s">
        <v>17</v>
      </c>
      <c r="E92" s="1558"/>
      <c r="F92" s="840"/>
      <c r="G92" s="825"/>
      <c r="H92" s="825"/>
      <c r="I92" s="825"/>
      <c r="J92" s="825"/>
      <c r="K92" s="825"/>
      <c r="L92" s="825"/>
      <c r="M92" s="825"/>
      <c r="N92" s="825"/>
      <c r="O92" s="825"/>
      <c r="P92" s="825"/>
      <c r="Q92" s="825"/>
      <c r="R92" s="827"/>
      <c r="S92" s="831">
        <f t="shared" si="24"/>
        <v>0</v>
      </c>
      <c r="T92" s="880"/>
      <c r="U92" s="838"/>
      <c r="V92" s="893"/>
      <c r="W92" s="904">
        <f t="shared" si="25"/>
        <v>0</v>
      </c>
    </row>
    <row r="93" spans="1:29" s="261" customFormat="1" ht="17.25" hidden="1" customHeight="1" x14ac:dyDescent="0.35">
      <c r="A93" s="264"/>
      <c r="B93" s="276"/>
      <c r="C93" s="1543"/>
      <c r="D93" s="260" t="s">
        <v>709</v>
      </c>
      <c r="E93" s="1558" t="s">
        <v>269</v>
      </c>
      <c r="F93" s="839"/>
      <c r="G93" s="835"/>
      <c r="H93" s="835"/>
      <c r="I93" s="835"/>
      <c r="J93" s="835"/>
      <c r="K93" s="835"/>
      <c r="L93" s="835"/>
      <c r="M93" s="835"/>
      <c r="N93" s="835"/>
      <c r="O93" s="835"/>
      <c r="P93" s="835"/>
      <c r="Q93" s="835"/>
      <c r="R93" s="870"/>
      <c r="S93" s="831">
        <f t="shared" si="24"/>
        <v>0</v>
      </c>
      <c r="T93" s="879"/>
      <c r="U93" s="836"/>
      <c r="V93" s="892"/>
      <c r="W93" s="904">
        <f t="shared" si="25"/>
        <v>0</v>
      </c>
    </row>
    <row r="94" spans="1:29" ht="17.25" hidden="1" customHeight="1" x14ac:dyDescent="0.35">
      <c r="A94" s="266"/>
      <c r="B94" s="277"/>
      <c r="C94" s="1543"/>
      <c r="D94" s="263" t="s">
        <v>299</v>
      </c>
      <c r="E94" s="1558"/>
      <c r="F94" s="840"/>
      <c r="G94" s="825">
        <f t="shared" ref="G94:V94" si="32">G93+G95</f>
        <v>0</v>
      </c>
      <c r="H94" s="825">
        <f t="shared" si="32"/>
        <v>0</v>
      </c>
      <c r="I94" s="825">
        <f t="shared" si="32"/>
        <v>0</v>
      </c>
      <c r="J94" s="825">
        <f t="shared" si="32"/>
        <v>0</v>
      </c>
      <c r="K94" s="825">
        <f t="shared" si="32"/>
        <v>0</v>
      </c>
      <c r="L94" s="825">
        <f t="shared" si="32"/>
        <v>0</v>
      </c>
      <c r="M94" s="825">
        <f t="shared" si="32"/>
        <v>0</v>
      </c>
      <c r="N94" s="825">
        <f t="shared" si="32"/>
        <v>0</v>
      </c>
      <c r="O94" s="825">
        <f t="shared" si="32"/>
        <v>0</v>
      </c>
      <c r="P94" s="825">
        <f t="shared" si="32"/>
        <v>0</v>
      </c>
      <c r="Q94" s="825">
        <f t="shared" si="32"/>
        <v>0</v>
      </c>
      <c r="R94" s="827">
        <f t="shared" si="32"/>
        <v>0</v>
      </c>
      <c r="S94" s="831">
        <f t="shared" si="24"/>
        <v>0</v>
      </c>
      <c r="T94" s="830">
        <f t="shared" si="32"/>
        <v>0</v>
      </c>
      <c r="U94" s="825">
        <f t="shared" si="32"/>
        <v>0</v>
      </c>
      <c r="V94" s="827">
        <f t="shared" si="32"/>
        <v>0</v>
      </c>
      <c r="W94" s="904">
        <f t="shared" si="25"/>
        <v>0</v>
      </c>
    </row>
    <row r="95" spans="1:29" ht="17.25" hidden="1" customHeight="1" x14ac:dyDescent="0.35">
      <c r="A95" s="266"/>
      <c r="B95" s="277"/>
      <c r="C95" s="1543"/>
      <c r="D95" s="263" t="s">
        <v>17</v>
      </c>
      <c r="E95" s="1558"/>
      <c r="F95" s="840"/>
      <c r="G95" s="825"/>
      <c r="H95" s="825"/>
      <c r="I95" s="825">
        <v>0</v>
      </c>
      <c r="J95" s="825"/>
      <c r="K95" s="825"/>
      <c r="L95" s="825"/>
      <c r="M95" s="825">
        <v>0</v>
      </c>
      <c r="N95" s="825"/>
      <c r="O95" s="825"/>
      <c r="P95" s="825"/>
      <c r="Q95" s="825"/>
      <c r="R95" s="827"/>
      <c r="S95" s="831">
        <f t="shared" si="24"/>
        <v>0</v>
      </c>
      <c r="T95" s="880"/>
      <c r="U95" s="838"/>
      <c r="V95" s="893"/>
      <c r="W95" s="904">
        <f t="shared" si="25"/>
        <v>0</v>
      </c>
    </row>
    <row r="96" spans="1:29" ht="17.25" customHeight="1" x14ac:dyDescent="0.35">
      <c r="A96" s="274"/>
      <c r="B96" s="275"/>
      <c r="C96" s="1543" t="s">
        <v>312</v>
      </c>
      <c r="D96" s="260" t="s">
        <v>709</v>
      </c>
      <c r="E96" s="1562" t="s">
        <v>269</v>
      </c>
      <c r="F96" s="840"/>
      <c r="G96" s="825"/>
      <c r="H96" s="825"/>
      <c r="I96" s="825">
        <v>2300</v>
      </c>
      <c r="J96" s="825"/>
      <c r="K96" s="825"/>
      <c r="L96" s="825"/>
      <c r="M96" s="825"/>
      <c r="N96" s="825"/>
      <c r="O96" s="825"/>
      <c r="P96" s="825"/>
      <c r="Q96" s="825"/>
      <c r="R96" s="827"/>
      <c r="S96" s="831">
        <f t="shared" si="24"/>
        <v>2300</v>
      </c>
      <c r="T96" s="884"/>
      <c r="U96" s="850"/>
      <c r="V96" s="897"/>
      <c r="W96" s="904">
        <f t="shared" si="25"/>
        <v>2300</v>
      </c>
    </row>
    <row r="97" spans="1:23" ht="17.25" customHeight="1" x14ac:dyDescent="0.35">
      <c r="A97" s="274"/>
      <c r="B97" s="275"/>
      <c r="C97" s="1543"/>
      <c r="D97" s="263" t="s">
        <v>299</v>
      </c>
      <c r="E97" s="1562"/>
      <c r="F97" s="840"/>
      <c r="G97" s="825">
        <f t="shared" ref="G97:V97" si="33">G96+G98</f>
        <v>0</v>
      </c>
      <c r="H97" s="825">
        <f t="shared" si="33"/>
        <v>0</v>
      </c>
      <c r="I97" s="825">
        <f t="shared" si="33"/>
        <v>2300</v>
      </c>
      <c r="J97" s="825">
        <f t="shared" si="33"/>
        <v>0</v>
      </c>
      <c r="K97" s="825">
        <f t="shared" si="33"/>
        <v>0</v>
      </c>
      <c r="L97" s="825">
        <f t="shared" si="33"/>
        <v>0</v>
      </c>
      <c r="M97" s="825">
        <f t="shared" si="33"/>
        <v>0</v>
      </c>
      <c r="N97" s="825">
        <f t="shared" si="33"/>
        <v>0</v>
      </c>
      <c r="O97" s="825">
        <f t="shared" si="33"/>
        <v>0</v>
      </c>
      <c r="P97" s="825">
        <f t="shared" si="33"/>
        <v>0</v>
      </c>
      <c r="Q97" s="825">
        <f t="shared" si="33"/>
        <v>0</v>
      </c>
      <c r="R97" s="827">
        <f t="shared" si="33"/>
        <v>0</v>
      </c>
      <c r="S97" s="831">
        <f t="shared" si="24"/>
        <v>2300</v>
      </c>
      <c r="T97" s="830">
        <f t="shared" si="33"/>
        <v>0</v>
      </c>
      <c r="U97" s="825">
        <f t="shared" si="33"/>
        <v>0</v>
      </c>
      <c r="V97" s="827">
        <f t="shared" si="33"/>
        <v>0</v>
      </c>
      <c r="W97" s="904">
        <f t="shared" si="25"/>
        <v>2300</v>
      </c>
    </row>
    <row r="98" spans="1:23" ht="17.25" customHeight="1" x14ac:dyDescent="0.35">
      <c r="A98" s="274"/>
      <c r="B98" s="275"/>
      <c r="C98" s="1543"/>
      <c r="D98" s="263" t="s">
        <v>17</v>
      </c>
      <c r="E98" s="1562"/>
      <c r="F98" s="840"/>
      <c r="G98" s="825"/>
      <c r="H98" s="825"/>
      <c r="I98" s="825"/>
      <c r="J98" s="825"/>
      <c r="K98" s="825"/>
      <c r="L98" s="825"/>
      <c r="M98" s="825"/>
      <c r="N98" s="825"/>
      <c r="O98" s="825"/>
      <c r="P98" s="825"/>
      <c r="Q98" s="825"/>
      <c r="R98" s="827"/>
      <c r="S98" s="831">
        <f t="shared" si="24"/>
        <v>0</v>
      </c>
      <c r="T98" s="884"/>
      <c r="U98" s="850"/>
      <c r="V98" s="897"/>
      <c r="W98" s="904">
        <f t="shared" si="25"/>
        <v>0</v>
      </c>
    </row>
    <row r="99" spans="1:23" s="261" customFormat="1" ht="16.5" customHeight="1" x14ac:dyDescent="0.35">
      <c r="A99" s="264"/>
      <c r="B99" s="268"/>
      <c r="C99" s="1543" t="s">
        <v>556</v>
      </c>
      <c r="D99" s="260" t="s">
        <v>709</v>
      </c>
      <c r="E99" s="1558" t="s">
        <v>269</v>
      </c>
      <c r="F99" s="839"/>
      <c r="G99" s="835"/>
      <c r="H99" s="835"/>
      <c r="I99" s="835"/>
      <c r="J99" s="835"/>
      <c r="K99" s="835"/>
      <c r="L99" s="835">
        <v>54535</v>
      </c>
      <c r="M99" s="835"/>
      <c r="N99" s="835"/>
      <c r="O99" s="835"/>
      <c r="P99" s="835"/>
      <c r="Q99" s="835"/>
      <c r="R99" s="870"/>
      <c r="S99" s="831">
        <f t="shared" si="24"/>
        <v>54535</v>
      </c>
      <c r="T99" s="879"/>
      <c r="U99" s="836"/>
      <c r="V99" s="892"/>
      <c r="W99" s="904">
        <f t="shared" si="25"/>
        <v>54535</v>
      </c>
    </row>
    <row r="100" spans="1:23" ht="17.25" customHeight="1" x14ac:dyDescent="0.35">
      <c r="A100" s="266"/>
      <c r="B100" s="269"/>
      <c r="C100" s="1543"/>
      <c r="D100" s="263" t="s">
        <v>299</v>
      </c>
      <c r="E100" s="1558"/>
      <c r="F100" s="840"/>
      <c r="G100" s="825">
        <f t="shared" ref="G100:V100" si="34">G99+G101</f>
        <v>0</v>
      </c>
      <c r="H100" s="825">
        <f t="shared" si="34"/>
        <v>0</v>
      </c>
      <c r="I100" s="825">
        <f t="shared" si="34"/>
        <v>0</v>
      </c>
      <c r="J100" s="825">
        <f t="shared" si="34"/>
        <v>0</v>
      </c>
      <c r="K100" s="825">
        <f t="shared" si="34"/>
        <v>0</v>
      </c>
      <c r="L100" s="825">
        <f t="shared" si="34"/>
        <v>54535</v>
      </c>
      <c r="M100" s="825">
        <f t="shared" si="34"/>
        <v>0</v>
      </c>
      <c r="N100" s="825">
        <f t="shared" si="34"/>
        <v>0</v>
      </c>
      <c r="O100" s="825">
        <f t="shared" si="34"/>
        <v>0</v>
      </c>
      <c r="P100" s="825">
        <f t="shared" si="34"/>
        <v>0</v>
      </c>
      <c r="Q100" s="825">
        <f t="shared" si="34"/>
        <v>0</v>
      </c>
      <c r="R100" s="827">
        <f t="shared" si="34"/>
        <v>0</v>
      </c>
      <c r="S100" s="831">
        <f t="shared" si="24"/>
        <v>54535</v>
      </c>
      <c r="T100" s="830">
        <f t="shared" si="34"/>
        <v>0</v>
      </c>
      <c r="U100" s="825">
        <f t="shared" si="34"/>
        <v>0</v>
      </c>
      <c r="V100" s="827">
        <f t="shared" si="34"/>
        <v>0</v>
      </c>
      <c r="W100" s="904">
        <f t="shared" si="25"/>
        <v>54535</v>
      </c>
    </row>
    <row r="101" spans="1:23" s="441" customFormat="1" ht="17.25" customHeight="1" x14ac:dyDescent="0.4">
      <c r="A101" s="439"/>
      <c r="B101" s="1010"/>
      <c r="C101" s="1543"/>
      <c r="D101" s="263" t="s">
        <v>17</v>
      </c>
      <c r="E101" s="1558"/>
      <c r="F101" s="848"/>
      <c r="G101" s="847"/>
      <c r="H101" s="847"/>
      <c r="I101" s="847">
        <v>0</v>
      </c>
      <c r="J101" s="847"/>
      <c r="K101" s="847"/>
      <c r="L101" s="847"/>
      <c r="M101" s="847">
        <v>0</v>
      </c>
      <c r="N101" s="847"/>
      <c r="O101" s="847"/>
      <c r="P101" s="847"/>
      <c r="Q101" s="847"/>
      <c r="R101" s="872"/>
      <c r="S101" s="832">
        <f t="shared" si="24"/>
        <v>0</v>
      </c>
      <c r="T101" s="883"/>
      <c r="U101" s="849"/>
      <c r="V101" s="896"/>
      <c r="W101" s="828">
        <f t="shared" si="25"/>
        <v>0</v>
      </c>
    </row>
    <row r="102" spans="1:23" s="283" customFormat="1" ht="17.25" customHeight="1" x14ac:dyDescent="0.35">
      <c r="A102" s="281"/>
      <c r="B102" s="282"/>
      <c r="C102" s="1543" t="s">
        <v>331</v>
      </c>
      <c r="D102" s="260" t="s">
        <v>709</v>
      </c>
      <c r="E102" s="1559" t="s">
        <v>269</v>
      </c>
      <c r="F102" s="839">
        <v>0</v>
      </c>
      <c r="G102" s="835"/>
      <c r="H102" s="835"/>
      <c r="I102" s="835">
        <v>500</v>
      </c>
      <c r="J102" s="851"/>
      <c r="K102" s="851"/>
      <c r="L102" s="851"/>
      <c r="M102" s="835"/>
      <c r="N102" s="851"/>
      <c r="O102" s="851"/>
      <c r="P102" s="851"/>
      <c r="Q102" s="851"/>
      <c r="R102" s="873"/>
      <c r="S102" s="831">
        <f t="shared" si="24"/>
        <v>500</v>
      </c>
      <c r="T102" s="885"/>
      <c r="U102" s="852"/>
      <c r="V102" s="898"/>
      <c r="W102" s="904">
        <f t="shared" si="25"/>
        <v>500</v>
      </c>
    </row>
    <row r="103" spans="1:23" ht="17.25" customHeight="1" x14ac:dyDescent="0.35">
      <c r="A103" s="266"/>
      <c r="B103" s="269"/>
      <c r="C103" s="1543"/>
      <c r="D103" s="263" t="s">
        <v>299</v>
      </c>
      <c r="E103" s="1559"/>
      <c r="F103" s="840"/>
      <c r="G103" s="825">
        <f t="shared" ref="G103:V103" si="35">G102+G104</f>
        <v>0</v>
      </c>
      <c r="H103" s="825">
        <f t="shared" si="35"/>
        <v>0</v>
      </c>
      <c r="I103" s="825">
        <f t="shared" si="35"/>
        <v>500</v>
      </c>
      <c r="J103" s="825">
        <f t="shared" si="35"/>
        <v>0</v>
      </c>
      <c r="K103" s="825">
        <f t="shared" si="35"/>
        <v>0</v>
      </c>
      <c r="L103" s="825">
        <f t="shared" si="35"/>
        <v>0</v>
      </c>
      <c r="M103" s="825">
        <f t="shared" si="35"/>
        <v>0</v>
      </c>
      <c r="N103" s="825">
        <f t="shared" si="35"/>
        <v>0</v>
      </c>
      <c r="O103" s="825">
        <f t="shared" si="35"/>
        <v>0</v>
      </c>
      <c r="P103" s="825">
        <f t="shared" si="35"/>
        <v>0</v>
      </c>
      <c r="Q103" s="825">
        <f t="shared" si="35"/>
        <v>0</v>
      </c>
      <c r="R103" s="827">
        <f t="shared" si="35"/>
        <v>0</v>
      </c>
      <c r="S103" s="831">
        <f t="shared" si="24"/>
        <v>500</v>
      </c>
      <c r="T103" s="830">
        <f t="shared" si="35"/>
        <v>0</v>
      </c>
      <c r="U103" s="825">
        <f t="shared" si="35"/>
        <v>0</v>
      </c>
      <c r="V103" s="827">
        <f t="shared" si="35"/>
        <v>0</v>
      </c>
      <c r="W103" s="904">
        <f t="shared" si="25"/>
        <v>500</v>
      </c>
    </row>
    <row r="104" spans="1:23" s="441" customFormat="1" ht="17.25" customHeight="1" x14ac:dyDescent="0.4">
      <c r="A104" s="439"/>
      <c r="B104" s="1010"/>
      <c r="C104" s="1543"/>
      <c r="D104" s="263" t="s">
        <v>17</v>
      </c>
      <c r="E104" s="1559"/>
      <c r="F104" s="848"/>
      <c r="G104" s="847">
        <v>0</v>
      </c>
      <c r="H104" s="847">
        <v>0</v>
      </c>
      <c r="I104" s="847">
        <v>0</v>
      </c>
      <c r="J104" s="847"/>
      <c r="K104" s="847"/>
      <c r="L104" s="847"/>
      <c r="M104" s="847">
        <v>0</v>
      </c>
      <c r="N104" s="847"/>
      <c r="O104" s="847"/>
      <c r="P104" s="847"/>
      <c r="Q104" s="847"/>
      <c r="R104" s="872"/>
      <c r="S104" s="832">
        <f t="shared" si="24"/>
        <v>0</v>
      </c>
      <c r="T104" s="883"/>
      <c r="U104" s="849"/>
      <c r="V104" s="896"/>
      <c r="W104" s="828">
        <f t="shared" si="25"/>
        <v>0</v>
      </c>
    </row>
    <row r="105" spans="1:23" s="261" customFormat="1" ht="17.25" customHeight="1" x14ac:dyDescent="0.35">
      <c r="A105" s="264"/>
      <c r="B105" s="276"/>
      <c r="C105" s="1556" t="s">
        <v>630</v>
      </c>
      <c r="D105" s="260" t="s">
        <v>709</v>
      </c>
      <c r="E105" s="1558" t="s">
        <v>334</v>
      </c>
      <c r="F105" s="839"/>
      <c r="G105" s="835">
        <v>1989</v>
      </c>
      <c r="H105" s="835">
        <v>388</v>
      </c>
      <c r="I105" s="835"/>
      <c r="J105" s="835"/>
      <c r="K105" s="835"/>
      <c r="L105" s="835"/>
      <c r="M105" s="835"/>
      <c r="N105" s="835"/>
      <c r="O105" s="835"/>
      <c r="P105" s="835"/>
      <c r="Q105" s="835"/>
      <c r="R105" s="870"/>
      <c r="S105" s="831">
        <f t="shared" si="24"/>
        <v>2377</v>
      </c>
      <c r="T105" s="879"/>
      <c r="U105" s="836"/>
      <c r="V105" s="892"/>
      <c r="W105" s="904">
        <f t="shared" si="25"/>
        <v>2377</v>
      </c>
    </row>
    <row r="106" spans="1:23" ht="17.25" customHeight="1" x14ac:dyDescent="0.35">
      <c r="A106" s="266"/>
      <c r="B106" s="277"/>
      <c r="C106" s="1556"/>
      <c r="D106" s="263" t="s">
        <v>299</v>
      </c>
      <c r="E106" s="1558"/>
      <c r="F106" s="840"/>
      <c r="G106" s="825">
        <f t="shared" ref="G106:V106" si="36">G105+G107</f>
        <v>1989</v>
      </c>
      <c r="H106" s="825">
        <f t="shared" si="36"/>
        <v>388</v>
      </c>
      <c r="I106" s="825">
        <f t="shared" si="36"/>
        <v>0</v>
      </c>
      <c r="J106" s="825">
        <f t="shared" si="36"/>
        <v>0</v>
      </c>
      <c r="K106" s="825">
        <f t="shared" si="36"/>
        <v>0</v>
      </c>
      <c r="L106" s="825">
        <f t="shared" si="36"/>
        <v>0</v>
      </c>
      <c r="M106" s="825">
        <f t="shared" si="36"/>
        <v>0</v>
      </c>
      <c r="N106" s="825">
        <f t="shared" si="36"/>
        <v>0</v>
      </c>
      <c r="O106" s="825">
        <f t="shared" si="36"/>
        <v>0</v>
      </c>
      <c r="P106" s="825">
        <f t="shared" si="36"/>
        <v>0</v>
      </c>
      <c r="Q106" s="825">
        <f t="shared" si="36"/>
        <v>0</v>
      </c>
      <c r="R106" s="827">
        <f t="shared" si="36"/>
        <v>0</v>
      </c>
      <c r="S106" s="831">
        <f t="shared" si="24"/>
        <v>2377</v>
      </c>
      <c r="T106" s="830">
        <f t="shared" si="36"/>
        <v>0</v>
      </c>
      <c r="U106" s="825">
        <f t="shared" si="36"/>
        <v>0</v>
      </c>
      <c r="V106" s="827">
        <f t="shared" si="36"/>
        <v>0</v>
      </c>
      <c r="W106" s="904">
        <f t="shared" si="25"/>
        <v>2377</v>
      </c>
    </row>
    <row r="107" spans="1:23" ht="17.25" customHeight="1" x14ac:dyDescent="0.4">
      <c r="A107" s="266"/>
      <c r="B107" s="277"/>
      <c r="C107" s="1556"/>
      <c r="D107" s="263" t="s">
        <v>17</v>
      </c>
      <c r="E107" s="1558"/>
      <c r="F107" s="848"/>
      <c r="G107" s="847"/>
      <c r="H107" s="847"/>
      <c r="I107" s="847">
        <v>0</v>
      </c>
      <c r="J107" s="847"/>
      <c r="K107" s="847"/>
      <c r="L107" s="847"/>
      <c r="M107" s="847"/>
      <c r="N107" s="847"/>
      <c r="O107" s="847"/>
      <c r="P107" s="847"/>
      <c r="Q107" s="847"/>
      <c r="R107" s="872"/>
      <c r="S107" s="832">
        <f t="shared" si="24"/>
        <v>0</v>
      </c>
      <c r="T107" s="883"/>
      <c r="U107" s="849"/>
      <c r="V107" s="896"/>
      <c r="W107" s="828">
        <f t="shared" si="25"/>
        <v>0</v>
      </c>
    </row>
    <row r="108" spans="1:23" s="261" customFormat="1" ht="17.25" customHeight="1" x14ac:dyDescent="0.35">
      <c r="A108" s="264"/>
      <c r="B108" s="265"/>
      <c r="C108" s="1543" t="s">
        <v>341</v>
      </c>
      <c r="D108" s="260" t="s">
        <v>709</v>
      </c>
      <c r="E108" s="1558" t="s">
        <v>269</v>
      </c>
      <c r="F108" s="839"/>
      <c r="G108" s="835"/>
      <c r="H108" s="835"/>
      <c r="I108" s="835"/>
      <c r="J108" s="835"/>
      <c r="K108" s="835"/>
      <c r="L108" s="835">
        <v>75</v>
      </c>
      <c r="M108" s="835"/>
      <c r="N108" s="835"/>
      <c r="O108" s="835"/>
      <c r="P108" s="835"/>
      <c r="Q108" s="835"/>
      <c r="R108" s="870"/>
      <c r="S108" s="831">
        <f t="shared" si="24"/>
        <v>75</v>
      </c>
      <c r="T108" s="879"/>
      <c r="U108" s="836"/>
      <c r="V108" s="892"/>
      <c r="W108" s="904">
        <f t="shared" si="25"/>
        <v>75</v>
      </c>
    </row>
    <row r="109" spans="1:23" ht="17.25" customHeight="1" x14ac:dyDescent="0.35">
      <c r="A109" s="266"/>
      <c r="B109" s="267"/>
      <c r="C109" s="1543"/>
      <c r="D109" s="263" t="s">
        <v>299</v>
      </c>
      <c r="E109" s="1558"/>
      <c r="F109" s="840"/>
      <c r="G109" s="825">
        <f t="shared" ref="G109:R109" si="37">G108+G110</f>
        <v>0</v>
      </c>
      <c r="H109" s="825">
        <f t="shared" si="37"/>
        <v>0</v>
      </c>
      <c r="I109" s="825">
        <f t="shared" si="37"/>
        <v>0</v>
      </c>
      <c r="J109" s="825">
        <f t="shared" si="37"/>
        <v>0</v>
      </c>
      <c r="K109" s="825">
        <f t="shared" si="37"/>
        <v>0</v>
      </c>
      <c r="L109" s="825">
        <f t="shared" si="37"/>
        <v>75</v>
      </c>
      <c r="M109" s="825">
        <f t="shared" si="37"/>
        <v>0</v>
      </c>
      <c r="N109" s="825">
        <f t="shared" si="37"/>
        <v>0</v>
      </c>
      <c r="O109" s="825">
        <f t="shared" si="37"/>
        <v>0</v>
      </c>
      <c r="P109" s="825">
        <f t="shared" si="37"/>
        <v>0</v>
      </c>
      <c r="Q109" s="825">
        <f t="shared" si="37"/>
        <v>0</v>
      </c>
      <c r="R109" s="827">
        <f t="shared" si="37"/>
        <v>0</v>
      </c>
      <c r="S109" s="831">
        <f t="shared" si="24"/>
        <v>75</v>
      </c>
      <c r="T109" s="830">
        <f>T108+T110</f>
        <v>0</v>
      </c>
      <c r="U109" s="825">
        <f>U108+U110</f>
        <v>0</v>
      </c>
      <c r="V109" s="827">
        <f>V108+V110</f>
        <v>0</v>
      </c>
      <c r="W109" s="904">
        <f t="shared" si="25"/>
        <v>75</v>
      </c>
    </row>
    <row r="110" spans="1:23" s="444" customFormat="1" ht="17.25" customHeight="1" x14ac:dyDescent="0.4">
      <c r="A110" s="445"/>
      <c r="B110" s="1011"/>
      <c r="C110" s="1543"/>
      <c r="D110" s="263" t="s">
        <v>17</v>
      </c>
      <c r="E110" s="1558"/>
      <c r="F110" s="971"/>
      <c r="G110" s="823"/>
      <c r="H110" s="823"/>
      <c r="I110" s="823"/>
      <c r="J110" s="823"/>
      <c r="K110" s="823">
        <v>0</v>
      </c>
      <c r="L110" s="823"/>
      <c r="M110" s="823"/>
      <c r="N110" s="823"/>
      <c r="O110" s="823">
        <v>0</v>
      </c>
      <c r="P110" s="823"/>
      <c r="Q110" s="823"/>
      <c r="R110" s="826"/>
      <c r="S110" s="832">
        <f t="shared" si="24"/>
        <v>0</v>
      </c>
      <c r="T110" s="829"/>
      <c r="U110" s="824"/>
      <c r="V110" s="972"/>
      <c r="W110" s="828">
        <f t="shared" si="25"/>
        <v>0</v>
      </c>
    </row>
    <row r="111" spans="1:23" s="261" customFormat="1" ht="17.25" customHeight="1" x14ac:dyDescent="0.35">
      <c r="A111" s="264"/>
      <c r="B111" s="265"/>
      <c r="C111" s="1543" t="s">
        <v>337</v>
      </c>
      <c r="D111" s="260" t="s">
        <v>709</v>
      </c>
      <c r="E111" s="1558" t="s">
        <v>269</v>
      </c>
      <c r="F111" s="839">
        <v>15</v>
      </c>
      <c r="G111" s="835">
        <v>42505</v>
      </c>
      <c r="H111" s="835">
        <v>9067</v>
      </c>
      <c r="I111" s="835">
        <v>7234</v>
      </c>
      <c r="J111" s="835"/>
      <c r="K111" s="835"/>
      <c r="L111" s="835"/>
      <c r="M111" s="835">
        <v>1885</v>
      </c>
      <c r="N111" s="835"/>
      <c r="O111" s="835"/>
      <c r="P111" s="835"/>
      <c r="Q111" s="835"/>
      <c r="R111" s="870"/>
      <c r="S111" s="831">
        <f t="shared" si="24"/>
        <v>60691</v>
      </c>
      <c r="T111" s="879"/>
      <c r="U111" s="836"/>
      <c r="V111" s="892"/>
      <c r="W111" s="904">
        <f t="shared" si="25"/>
        <v>60691</v>
      </c>
    </row>
    <row r="112" spans="1:23" ht="17.25" customHeight="1" x14ac:dyDescent="0.35">
      <c r="A112" s="266"/>
      <c r="B112" s="267"/>
      <c r="C112" s="1543"/>
      <c r="D112" s="263" t="s">
        <v>299</v>
      </c>
      <c r="E112" s="1558"/>
      <c r="F112" s="840"/>
      <c r="G112" s="825">
        <f>G111+G113</f>
        <v>42505</v>
      </c>
      <c r="H112" s="825">
        <f t="shared" ref="H112:I112" si="38">H111+H113</f>
        <v>9067</v>
      </c>
      <c r="I112" s="825">
        <f t="shared" si="38"/>
        <v>7234</v>
      </c>
      <c r="J112" s="825">
        <f>J111+J113</f>
        <v>0</v>
      </c>
      <c r="K112" s="825">
        <f t="shared" ref="K112:L112" si="39">K111+K113</f>
        <v>0</v>
      </c>
      <c r="L112" s="825">
        <f t="shared" si="39"/>
        <v>0</v>
      </c>
      <c r="M112" s="825">
        <f t="shared" ref="M112" si="40">M111+M113</f>
        <v>1885</v>
      </c>
      <c r="N112" s="825">
        <f t="shared" ref="N112:O112" si="41">N111+N113</f>
        <v>0</v>
      </c>
      <c r="O112" s="825">
        <f t="shared" si="41"/>
        <v>0</v>
      </c>
      <c r="P112" s="825">
        <f t="shared" ref="P112:Q112" si="42">P111+P113</f>
        <v>0</v>
      </c>
      <c r="Q112" s="825">
        <f t="shared" si="42"/>
        <v>0</v>
      </c>
      <c r="R112" s="825">
        <f t="shared" ref="R112" si="43">R111+R113</f>
        <v>0</v>
      </c>
      <c r="S112" s="831">
        <f t="shared" si="24"/>
        <v>60691</v>
      </c>
      <c r="T112" s="880"/>
      <c r="U112" s="838"/>
      <c r="V112" s="893"/>
      <c r="W112" s="904">
        <f t="shared" si="25"/>
        <v>60691</v>
      </c>
    </row>
    <row r="113" spans="1:23" s="271" customFormat="1" ht="17.25" customHeight="1" x14ac:dyDescent="0.35">
      <c r="A113" s="270"/>
      <c r="B113" s="284"/>
      <c r="C113" s="1543"/>
      <c r="D113" s="263" t="s">
        <v>17</v>
      </c>
      <c r="E113" s="1558"/>
      <c r="F113" s="841"/>
      <c r="G113" s="842">
        <v>0</v>
      </c>
      <c r="H113" s="842">
        <v>0</v>
      </c>
      <c r="I113" s="842"/>
      <c r="J113" s="842"/>
      <c r="K113" s="842">
        <v>0</v>
      </c>
      <c r="L113" s="842"/>
      <c r="M113" s="842"/>
      <c r="N113" s="842"/>
      <c r="O113" s="842"/>
      <c r="P113" s="842"/>
      <c r="Q113" s="842"/>
      <c r="R113" s="871"/>
      <c r="S113" s="831">
        <f t="shared" si="24"/>
        <v>0</v>
      </c>
      <c r="T113" s="881"/>
      <c r="U113" s="843"/>
      <c r="V113" s="894"/>
      <c r="W113" s="904">
        <f t="shared" si="25"/>
        <v>0</v>
      </c>
    </row>
    <row r="114" spans="1:23" s="271" customFormat="1" ht="17.25" hidden="1" customHeight="1" x14ac:dyDescent="0.35">
      <c r="A114" s="270"/>
      <c r="B114" s="284"/>
      <c r="C114" s="1543" t="s">
        <v>630</v>
      </c>
      <c r="D114" s="260" t="s">
        <v>709</v>
      </c>
      <c r="E114" s="1558" t="s">
        <v>334</v>
      </c>
      <c r="F114" s="841"/>
      <c r="G114" s="842"/>
      <c r="H114" s="842"/>
      <c r="I114" s="842"/>
      <c r="J114" s="842"/>
      <c r="K114" s="842"/>
      <c r="L114" s="842"/>
      <c r="M114" s="842"/>
      <c r="N114" s="842"/>
      <c r="O114" s="842"/>
      <c r="P114" s="842"/>
      <c r="Q114" s="842"/>
      <c r="R114" s="871"/>
      <c r="S114" s="831">
        <f t="shared" si="24"/>
        <v>0</v>
      </c>
      <c r="T114" s="881"/>
      <c r="U114" s="843"/>
      <c r="V114" s="894"/>
      <c r="W114" s="904">
        <f t="shared" si="25"/>
        <v>0</v>
      </c>
    </row>
    <row r="115" spans="1:23" s="271" customFormat="1" ht="17.25" hidden="1" customHeight="1" x14ac:dyDescent="0.35">
      <c r="A115" s="270"/>
      <c r="B115" s="284"/>
      <c r="C115" s="1543"/>
      <c r="D115" s="263" t="s">
        <v>299</v>
      </c>
      <c r="E115" s="1558"/>
      <c r="F115" s="841"/>
      <c r="G115" s="825">
        <f>G114+G116</f>
        <v>0</v>
      </c>
      <c r="H115" s="825">
        <f t="shared" ref="H115:T115" si="44">H114+H116</f>
        <v>0</v>
      </c>
      <c r="I115" s="825">
        <f t="shared" si="44"/>
        <v>0</v>
      </c>
      <c r="J115" s="825">
        <f t="shared" si="44"/>
        <v>0</v>
      </c>
      <c r="K115" s="825">
        <f t="shared" si="44"/>
        <v>0</v>
      </c>
      <c r="L115" s="825">
        <f t="shared" si="44"/>
        <v>0</v>
      </c>
      <c r="M115" s="825">
        <f t="shared" si="44"/>
        <v>0</v>
      </c>
      <c r="N115" s="825">
        <f t="shared" si="44"/>
        <v>0</v>
      </c>
      <c r="O115" s="825">
        <f t="shared" si="44"/>
        <v>0</v>
      </c>
      <c r="P115" s="825">
        <f t="shared" si="44"/>
        <v>0</v>
      </c>
      <c r="Q115" s="825">
        <f t="shared" si="44"/>
        <v>0</v>
      </c>
      <c r="R115" s="825">
        <f t="shared" si="44"/>
        <v>0</v>
      </c>
      <c r="S115" s="831">
        <f t="shared" si="24"/>
        <v>0</v>
      </c>
      <c r="T115" s="825">
        <f t="shared" si="44"/>
        <v>0</v>
      </c>
      <c r="U115" s="825">
        <f t="shared" ref="U115" si="45">U114+U116</f>
        <v>0</v>
      </c>
      <c r="V115" s="825">
        <f t="shared" ref="V115" si="46">V114+V116</f>
        <v>0</v>
      </c>
      <c r="W115" s="904">
        <f t="shared" si="25"/>
        <v>0</v>
      </c>
    </row>
    <row r="116" spans="1:23" s="444" customFormat="1" ht="17.25" hidden="1" customHeight="1" x14ac:dyDescent="0.4">
      <c r="A116" s="445"/>
      <c r="B116" s="1011"/>
      <c r="C116" s="1543"/>
      <c r="D116" s="263" t="s">
        <v>17</v>
      </c>
      <c r="E116" s="1558"/>
      <c r="F116" s="971"/>
      <c r="G116" s="823">
        <v>0</v>
      </c>
      <c r="H116" s="823">
        <v>0</v>
      </c>
      <c r="I116" s="823">
        <v>0</v>
      </c>
      <c r="J116" s="823"/>
      <c r="K116" s="823"/>
      <c r="L116" s="823"/>
      <c r="M116" s="823"/>
      <c r="N116" s="823"/>
      <c r="O116" s="823"/>
      <c r="P116" s="823"/>
      <c r="Q116" s="823"/>
      <c r="R116" s="826"/>
      <c r="S116" s="832">
        <f t="shared" si="24"/>
        <v>0</v>
      </c>
      <c r="T116" s="829"/>
      <c r="U116" s="824"/>
      <c r="V116" s="972"/>
      <c r="W116" s="828">
        <f t="shared" si="25"/>
        <v>0</v>
      </c>
    </row>
    <row r="117" spans="1:23" s="261" customFormat="1" ht="17.25" customHeight="1" x14ac:dyDescent="0.35">
      <c r="A117" s="264"/>
      <c r="B117" s="265"/>
      <c r="C117" s="1560" t="s">
        <v>333</v>
      </c>
      <c r="D117" s="260" t="s">
        <v>709</v>
      </c>
      <c r="E117" s="1558" t="s">
        <v>269</v>
      </c>
      <c r="F117" s="839"/>
      <c r="G117" s="835"/>
      <c r="H117" s="835"/>
      <c r="I117" s="835">
        <v>18000</v>
      </c>
      <c r="J117" s="835"/>
      <c r="K117" s="835"/>
      <c r="L117" s="835"/>
      <c r="M117" s="835"/>
      <c r="N117" s="835"/>
      <c r="O117" s="835"/>
      <c r="P117" s="835"/>
      <c r="Q117" s="835"/>
      <c r="R117" s="870"/>
      <c r="S117" s="831">
        <f t="shared" si="24"/>
        <v>18000</v>
      </c>
      <c r="T117" s="879"/>
      <c r="U117" s="836"/>
      <c r="V117" s="892"/>
      <c r="W117" s="904">
        <f t="shared" si="25"/>
        <v>18000</v>
      </c>
    </row>
    <row r="118" spans="1:23" ht="17.25" customHeight="1" x14ac:dyDescent="0.35">
      <c r="A118" s="266"/>
      <c r="B118" s="267"/>
      <c r="C118" s="1560"/>
      <c r="D118" s="263" t="s">
        <v>299</v>
      </c>
      <c r="E118" s="1558"/>
      <c r="F118" s="840"/>
      <c r="G118" s="825">
        <f t="shared" ref="G118:V118" si="47">G117+G119</f>
        <v>0</v>
      </c>
      <c r="H118" s="825">
        <f t="shared" si="47"/>
        <v>0</v>
      </c>
      <c r="I118" s="825">
        <f t="shared" si="47"/>
        <v>18000</v>
      </c>
      <c r="J118" s="825">
        <f t="shared" si="47"/>
        <v>0</v>
      </c>
      <c r="K118" s="825">
        <f t="shared" si="47"/>
        <v>0</v>
      </c>
      <c r="L118" s="825">
        <f t="shared" si="47"/>
        <v>0</v>
      </c>
      <c r="M118" s="825">
        <f t="shared" si="47"/>
        <v>0</v>
      </c>
      <c r="N118" s="825">
        <f t="shared" si="47"/>
        <v>0</v>
      </c>
      <c r="O118" s="825">
        <f t="shared" si="47"/>
        <v>0</v>
      </c>
      <c r="P118" s="825">
        <f t="shared" si="47"/>
        <v>0</v>
      </c>
      <c r="Q118" s="825">
        <f t="shared" si="47"/>
        <v>0</v>
      </c>
      <c r="R118" s="827">
        <f t="shared" si="47"/>
        <v>0</v>
      </c>
      <c r="S118" s="831">
        <f t="shared" si="24"/>
        <v>18000</v>
      </c>
      <c r="T118" s="830">
        <f t="shared" si="47"/>
        <v>0</v>
      </c>
      <c r="U118" s="825">
        <f t="shared" si="47"/>
        <v>0</v>
      </c>
      <c r="V118" s="827">
        <f t="shared" si="47"/>
        <v>0</v>
      </c>
      <c r="W118" s="904">
        <f t="shared" si="25"/>
        <v>18000</v>
      </c>
    </row>
    <row r="119" spans="1:23" ht="17.25" customHeight="1" x14ac:dyDescent="0.35">
      <c r="A119" s="266"/>
      <c r="B119" s="267"/>
      <c r="C119" s="1560"/>
      <c r="D119" s="263" t="s">
        <v>17</v>
      </c>
      <c r="E119" s="1558"/>
      <c r="F119" s="840"/>
      <c r="G119" s="825"/>
      <c r="H119" s="825"/>
      <c r="I119" s="825"/>
      <c r="J119" s="825"/>
      <c r="K119" s="825"/>
      <c r="L119" s="825"/>
      <c r="M119" s="825"/>
      <c r="N119" s="825"/>
      <c r="O119" s="825"/>
      <c r="P119" s="825"/>
      <c r="Q119" s="825"/>
      <c r="R119" s="827"/>
      <c r="S119" s="831">
        <f t="shared" si="24"/>
        <v>0</v>
      </c>
      <c r="T119" s="880"/>
      <c r="U119" s="838"/>
      <c r="V119" s="893"/>
      <c r="W119" s="904">
        <f t="shared" si="25"/>
        <v>0</v>
      </c>
    </row>
    <row r="120" spans="1:23" s="261" customFormat="1" ht="17.25" customHeight="1" x14ac:dyDescent="0.35">
      <c r="A120" s="264"/>
      <c r="B120" s="265"/>
      <c r="C120" s="1560" t="s">
        <v>332</v>
      </c>
      <c r="D120" s="260" t="s">
        <v>709</v>
      </c>
      <c r="E120" s="1558" t="s">
        <v>269</v>
      </c>
      <c r="F120" s="839"/>
      <c r="G120" s="835"/>
      <c r="H120" s="835"/>
      <c r="I120" s="835">
        <v>1600</v>
      </c>
      <c r="J120" s="835"/>
      <c r="K120" s="835"/>
      <c r="L120" s="835"/>
      <c r="M120" s="835"/>
      <c r="N120" s="835"/>
      <c r="O120" s="835"/>
      <c r="P120" s="835"/>
      <c r="Q120" s="835"/>
      <c r="R120" s="870"/>
      <c r="S120" s="831">
        <f t="shared" si="24"/>
        <v>1600</v>
      </c>
      <c r="T120" s="879"/>
      <c r="U120" s="836"/>
      <c r="V120" s="892"/>
      <c r="W120" s="904">
        <f t="shared" si="25"/>
        <v>1600</v>
      </c>
    </row>
    <row r="121" spans="1:23" ht="17.25" customHeight="1" x14ac:dyDescent="0.35">
      <c r="A121" s="266"/>
      <c r="B121" s="267"/>
      <c r="C121" s="1560"/>
      <c r="D121" s="263" t="s">
        <v>299</v>
      </c>
      <c r="E121" s="1558"/>
      <c r="F121" s="840"/>
      <c r="G121" s="825">
        <f t="shared" ref="G121:V121" si="48">G120+G122</f>
        <v>0</v>
      </c>
      <c r="H121" s="825">
        <f t="shared" si="48"/>
        <v>0</v>
      </c>
      <c r="I121" s="825">
        <f t="shared" si="48"/>
        <v>1600</v>
      </c>
      <c r="J121" s="825">
        <f t="shared" si="48"/>
        <v>0</v>
      </c>
      <c r="K121" s="825">
        <f t="shared" si="48"/>
        <v>0</v>
      </c>
      <c r="L121" s="825">
        <f t="shared" si="48"/>
        <v>0</v>
      </c>
      <c r="M121" s="825">
        <f t="shared" si="48"/>
        <v>0</v>
      </c>
      <c r="N121" s="825">
        <f t="shared" si="48"/>
        <v>0</v>
      </c>
      <c r="O121" s="825">
        <f t="shared" si="48"/>
        <v>0</v>
      </c>
      <c r="P121" s="825">
        <f t="shared" si="48"/>
        <v>0</v>
      </c>
      <c r="Q121" s="825">
        <f t="shared" si="48"/>
        <v>0</v>
      </c>
      <c r="R121" s="827">
        <f t="shared" si="48"/>
        <v>0</v>
      </c>
      <c r="S121" s="831">
        <f t="shared" si="24"/>
        <v>1600</v>
      </c>
      <c r="T121" s="830">
        <f t="shared" si="48"/>
        <v>0</v>
      </c>
      <c r="U121" s="825">
        <f t="shared" si="48"/>
        <v>0</v>
      </c>
      <c r="V121" s="827">
        <f t="shared" si="48"/>
        <v>0</v>
      </c>
      <c r="W121" s="904">
        <f t="shared" si="25"/>
        <v>1600</v>
      </c>
    </row>
    <row r="122" spans="1:23" ht="17.25" customHeight="1" x14ac:dyDescent="0.35">
      <c r="A122" s="266"/>
      <c r="B122" s="267"/>
      <c r="C122" s="1560"/>
      <c r="D122" s="263" t="s">
        <v>17</v>
      </c>
      <c r="E122" s="1558"/>
      <c r="F122" s="840"/>
      <c r="G122" s="825"/>
      <c r="H122" s="825"/>
      <c r="I122" s="825"/>
      <c r="J122" s="825"/>
      <c r="K122" s="825"/>
      <c r="L122" s="825"/>
      <c r="M122" s="825"/>
      <c r="N122" s="825"/>
      <c r="O122" s="825"/>
      <c r="P122" s="825"/>
      <c r="Q122" s="825"/>
      <c r="R122" s="827"/>
      <c r="S122" s="831">
        <f t="shared" si="24"/>
        <v>0</v>
      </c>
      <c r="T122" s="880"/>
      <c r="U122" s="838"/>
      <c r="V122" s="893"/>
      <c r="W122" s="904">
        <f t="shared" si="25"/>
        <v>0</v>
      </c>
    </row>
    <row r="123" spans="1:23" s="261" customFormat="1" ht="17.25" customHeight="1" x14ac:dyDescent="0.35">
      <c r="A123" s="264"/>
      <c r="B123" s="265"/>
      <c r="C123" s="1561" t="s">
        <v>298</v>
      </c>
      <c r="D123" s="260" t="s">
        <v>709</v>
      </c>
      <c r="E123" s="1558" t="s">
        <v>269</v>
      </c>
      <c r="F123" s="839"/>
      <c r="G123" s="835"/>
      <c r="H123" s="835"/>
      <c r="I123" s="835"/>
      <c r="J123" s="835"/>
      <c r="K123" s="835"/>
      <c r="L123" s="835">
        <v>57765</v>
      </c>
      <c r="M123" s="835"/>
      <c r="N123" s="835"/>
      <c r="O123" s="835"/>
      <c r="P123" s="835"/>
      <c r="Q123" s="835"/>
      <c r="R123" s="870"/>
      <c r="S123" s="831">
        <f t="shared" si="24"/>
        <v>57765</v>
      </c>
      <c r="T123" s="879"/>
      <c r="U123" s="836"/>
      <c r="V123" s="892"/>
      <c r="W123" s="904">
        <f t="shared" si="25"/>
        <v>57765</v>
      </c>
    </row>
    <row r="124" spans="1:23" ht="17.25" customHeight="1" x14ac:dyDescent="0.35">
      <c r="A124" s="266"/>
      <c r="B124" s="267"/>
      <c r="C124" s="1561"/>
      <c r="D124" s="263" t="s">
        <v>299</v>
      </c>
      <c r="E124" s="1558"/>
      <c r="F124" s="840"/>
      <c r="G124" s="825">
        <f t="shared" ref="G124:V124" si="49">G123+G125</f>
        <v>0</v>
      </c>
      <c r="H124" s="825">
        <f t="shared" si="49"/>
        <v>0</v>
      </c>
      <c r="I124" s="825">
        <f t="shared" si="49"/>
        <v>0</v>
      </c>
      <c r="J124" s="825">
        <f t="shared" si="49"/>
        <v>0</v>
      </c>
      <c r="K124" s="825">
        <f t="shared" si="49"/>
        <v>0</v>
      </c>
      <c r="L124" s="825">
        <f t="shared" si="49"/>
        <v>57765</v>
      </c>
      <c r="M124" s="825">
        <f t="shared" si="49"/>
        <v>0</v>
      </c>
      <c r="N124" s="825">
        <f t="shared" si="49"/>
        <v>0</v>
      </c>
      <c r="O124" s="825">
        <f t="shared" si="49"/>
        <v>0</v>
      </c>
      <c r="P124" s="825">
        <f t="shared" si="49"/>
        <v>0</v>
      </c>
      <c r="Q124" s="825">
        <f t="shared" si="49"/>
        <v>0</v>
      </c>
      <c r="R124" s="827">
        <f t="shared" si="49"/>
        <v>0</v>
      </c>
      <c r="S124" s="831">
        <f t="shared" si="24"/>
        <v>57765</v>
      </c>
      <c r="T124" s="830">
        <f t="shared" si="49"/>
        <v>0</v>
      </c>
      <c r="U124" s="825">
        <f t="shared" si="49"/>
        <v>0</v>
      </c>
      <c r="V124" s="827">
        <f t="shared" si="49"/>
        <v>0</v>
      </c>
      <c r="W124" s="904">
        <f t="shared" si="25"/>
        <v>57765</v>
      </c>
    </row>
    <row r="125" spans="1:23" s="441" customFormat="1" ht="17.25" customHeight="1" x14ac:dyDescent="0.4">
      <c r="A125" s="439"/>
      <c r="B125" s="440"/>
      <c r="C125" s="1561"/>
      <c r="D125" s="263" t="s">
        <v>17</v>
      </c>
      <c r="E125" s="1558"/>
      <c r="F125" s="848"/>
      <c r="G125" s="847"/>
      <c r="H125" s="847"/>
      <c r="I125" s="847"/>
      <c r="J125" s="847"/>
      <c r="K125" s="847"/>
      <c r="L125" s="847"/>
      <c r="M125" s="847">
        <v>0</v>
      </c>
      <c r="N125" s="847">
        <v>0</v>
      </c>
      <c r="O125" s="847"/>
      <c r="P125" s="847"/>
      <c r="Q125" s="847"/>
      <c r="R125" s="872"/>
      <c r="S125" s="832">
        <f t="shared" si="24"/>
        <v>0</v>
      </c>
      <c r="T125" s="883"/>
      <c r="U125" s="849"/>
      <c r="V125" s="896"/>
      <c r="W125" s="828">
        <f t="shared" si="25"/>
        <v>0</v>
      </c>
    </row>
    <row r="126" spans="1:23" s="261" customFormat="1" ht="17.25" hidden="1" customHeight="1" x14ac:dyDescent="0.35">
      <c r="A126" s="264"/>
      <c r="B126" s="265"/>
      <c r="C126" s="1541" t="s">
        <v>578</v>
      </c>
      <c r="D126" s="260" t="s">
        <v>709</v>
      </c>
      <c r="E126" s="1558" t="s">
        <v>269</v>
      </c>
      <c r="F126" s="839"/>
      <c r="G126" s="835"/>
      <c r="H126" s="835"/>
      <c r="I126" s="835"/>
      <c r="J126" s="835"/>
      <c r="K126" s="835"/>
      <c r="L126" s="835"/>
      <c r="M126" s="835"/>
      <c r="N126" s="835"/>
      <c r="O126" s="835"/>
      <c r="P126" s="835"/>
      <c r="Q126" s="835"/>
      <c r="R126" s="870"/>
      <c r="S126" s="831">
        <f t="shared" si="24"/>
        <v>0</v>
      </c>
      <c r="T126" s="879"/>
      <c r="U126" s="836"/>
      <c r="V126" s="892"/>
      <c r="W126" s="904">
        <f t="shared" si="25"/>
        <v>0</v>
      </c>
    </row>
    <row r="127" spans="1:23" ht="17.25" hidden="1" customHeight="1" x14ac:dyDescent="0.35">
      <c r="A127" s="266"/>
      <c r="B127" s="267"/>
      <c r="C127" s="1542"/>
      <c r="D127" s="263" t="s">
        <v>299</v>
      </c>
      <c r="E127" s="1558"/>
      <c r="F127" s="840"/>
      <c r="G127" s="825">
        <f t="shared" ref="G127:V127" si="50">G126+G128</f>
        <v>0</v>
      </c>
      <c r="H127" s="825">
        <f t="shared" si="50"/>
        <v>0</v>
      </c>
      <c r="I127" s="825">
        <f t="shared" si="50"/>
        <v>0</v>
      </c>
      <c r="J127" s="825">
        <f t="shared" si="50"/>
        <v>0</v>
      </c>
      <c r="K127" s="825">
        <f t="shared" si="50"/>
        <v>0</v>
      </c>
      <c r="L127" s="825">
        <f t="shared" si="50"/>
        <v>0</v>
      </c>
      <c r="M127" s="825">
        <f t="shared" si="50"/>
        <v>0</v>
      </c>
      <c r="N127" s="825">
        <f t="shared" si="50"/>
        <v>0</v>
      </c>
      <c r="O127" s="825">
        <f t="shared" si="50"/>
        <v>0</v>
      </c>
      <c r="P127" s="825">
        <f t="shared" si="50"/>
        <v>0</v>
      </c>
      <c r="Q127" s="825">
        <f t="shared" si="50"/>
        <v>0</v>
      </c>
      <c r="R127" s="827">
        <f t="shared" si="50"/>
        <v>0</v>
      </c>
      <c r="S127" s="831">
        <f t="shared" si="24"/>
        <v>0</v>
      </c>
      <c r="T127" s="830">
        <f t="shared" si="50"/>
        <v>0</v>
      </c>
      <c r="U127" s="825">
        <f t="shared" si="50"/>
        <v>0</v>
      </c>
      <c r="V127" s="827">
        <f t="shared" si="50"/>
        <v>0</v>
      </c>
      <c r="W127" s="904">
        <f t="shared" si="25"/>
        <v>0</v>
      </c>
    </row>
    <row r="128" spans="1:23" ht="17.25" hidden="1" customHeight="1" x14ac:dyDescent="0.35">
      <c r="A128" s="266"/>
      <c r="B128" s="267"/>
      <c r="C128" s="1542"/>
      <c r="D128" s="263" t="s">
        <v>17</v>
      </c>
      <c r="E128" s="1558"/>
      <c r="F128" s="840"/>
      <c r="G128" s="825">
        <v>0</v>
      </c>
      <c r="H128" s="825">
        <v>0</v>
      </c>
      <c r="I128" s="825">
        <v>0</v>
      </c>
      <c r="J128" s="825"/>
      <c r="K128" s="825"/>
      <c r="L128" s="825"/>
      <c r="M128" s="825">
        <v>0</v>
      </c>
      <c r="N128" s="825"/>
      <c r="O128" s="825"/>
      <c r="P128" s="825"/>
      <c r="Q128" s="825"/>
      <c r="R128" s="827"/>
      <c r="S128" s="831">
        <f t="shared" si="24"/>
        <v>0</v>
      </c>
      <c r="T128" s="880"/>
      <c r="U128" s="838"/>
      <c r="V128" s="893"/>
      <c r="W128" s="904">
        <f t="shared" si="25"/>
        <v>0</v>
      </c>
    </row>
    <row r="129" spans="1:23" s="261" customFormat="1" ht="17.25" customHeight="1" x14ac:dyDescent="0.35">
      <c r="A129" s="264"/>
      <c r="B129" s="265"/>
      <c r="C129" s="1543" t="s">
        <v>321</v>
      </c>
      <c r="D129" s="260" t="s">
        <v>709</v>
      </c>
      <c r="E129" s="1558" t="s">
        <v>269</v>
      </c>
      <c r="F129" s="839"/>
      <c r="G129" s="835"/>
      <c r="H129" s="835"/>
      <c r="I129" s="835">
        <v>16126</v>
      </c>
      <c r="J129" s="835"/>
      <c r="K129" s="835"/>
      <c r="L129" s="835"/>
      <c r="M129" s="835"/>
      <c r="N129" s="835"/>
      <c r="O129" s="835"/>
      <c r="P129" s="835"/>
      <c r="Q129" s="835"/>
      <c r="R129" s="870"/>
      <c r="S129" s="831">
        <f t="shared" si="24"/>
        <v>16126</v>
      </c>
      <c r="T129" s="879"/>
      <c r="U129" s="836"/>
      <c r="V129" s="892"/>
      <c r="W129" s="904">
        <f t="shared" si="25"/>
        <v>16126</v>
      </c>
    </row>
    <row r="130" spans="1:23" ht="17.25" customHeight="1" x14ac:dyDescent="0.35">
      <c r="A130" s="266"/>
      <c r="B130" s="267"/>
      <c r="C130" s="1543"/>
      <c r="D130" s="263" t="s">
        <v>299</v>
      </c>
      <c r="E130" s="1558"/>
      <c r="F130" s="840"/>
      <c r="G130" s="825">
        <f>G129+G131</f>
        <v>0</v>
      </c>
      <c r="H130" s="825">
        <f t="shared" ref="H130:T130" si="51">H129+H131</f>
        <v>0</v>
      </c>
      <c r="I130" s="825">
        <f t="shared" si="51"/>
        <v>16126</v>
      </c>
      <c r="J130" s="825">
        <f t="shared" si="51"/>
        <v>0</v>
      </c>
      <c r="K130" s="825">
        <f t="shared" si="51"/>
        <v>0</v>
      </c>
      <c r="L130" s="825">
        <f t="shared" si="51"/>
        <v>0</v>
      </c>
      <c r="M130" s="825">
        <f t="shared" si="51"/>
        <v>0</v>
      </c>
      <c r="N130" s="825">
        <f t="shared" si="51"/>
        <v>0</v>
      </c>
      <c r="O130" s="825">
        <f t="shared" si="51"/>
        <v>0</v>
      </c>
      <c r="P130" s="825">
        <f t="shared" si="51"/>
        <v>0</v>
      </c>
      <c r="Q130" s="825">
        <f t="shared" si="51"/>
        <v>0</v>
      </c>
      <c r="R130" s="827"/>
      <c r="S130" s="831">
        <f t="shared" si="24"/>
        <v>16126</v>
      </c>
      <c r="T130" s="830">
        <f t="shared" si="51"/>
        <v>0</v>
      </c>
      <c r="U130" s="825">
        <f>U129+U131</f>
        <v>0</v>
      </c>
      <c r="V130" s="827">
        <f>V129+V131</f>
        <v>0</v>
      </c>
      <c r="W130" s="904">
        <f t="shared" si="25"/>
        <v>16126</v>
      </c>
    </row>
    <row r="131" spans="1:23" s="441" customFormat="1" ht="17.25" customHeight="1" x14ac:dyDescent="0.4">
      <c r="A131" s="445"/>
      <c r="B131" s="1011"/>
      <c r="C131" s="1543"/>
      <c r="D131" s="263" t="s">
        <v>17</v>
      </c>
      <c r="E131" s="1558"/>
      <c r="F131" s="971"/>
      <c r="G131" s="823"/>
      <c r="H131" s="823"/>
      <c r="I131" s="823">
        <v>0</v>
      </c>
      <c r="J131" s="823"/>
      <c r="K131" s="823"/>
      <c r="L131" s="823"/>
      <c r="M131" s="823"/>
      <c r="N131" s="823"/>
      <c r="O131" s="823"/>
      <c r="P131" s="823"/>
      <c r="Q131" s="823"/>
      <c r="R131" s="826"/>
      <c r="S131" s="832">
        <f t="shared" si="24"/>
        <v>0</v>
      </c>
      <c r="T131" s="829"/>
      <c r="U131" s="824"/>
      <c r="V131" s="972"/>
      <c r="W131" s="828">
        <f t="shared" si="25"/>
        <v>0</v>
      </c>
    </row>
    <row r="132" spans="1:23" s="261" customFormat="1" ht="17.25" customHeight="1" x14ac:dyDescent="0.35">
      <c r="A132" s="264"/>
      <c r="B132" s="265"/>
      <c r="C132" s="1543" t="s">
        <v>313</v>
      </c>
      <c r="D132" s="260" t="s">
        <v>709</v>
      </c>
      <c r="E132" s="1558" t="s">
        <v>269</v>
      </c>
      <c r="F132" s="839"/>
      <c r="G132" s="835"/>
      <c r="H132" s="835"/>
      <c r="I132" s="835">
        <v>1150</v>
      </c>
      <c r="J132" s="835"/>
      <c r="K132" s="835"/>
      <c r="L132" s="835"/>
      <c r="M132" s="835"/>
      <c r="N132" s="835"/>
      <c r="O132" s="835"/>
      <c r="P132" s="835"/>
      <c r="Q132" s="835"/>
      <c r="R132" s="870"/>
      <c r="S132" s="831">
        <f t="shared" si="24"/>
        <v>1150</v>
      </c>
      <c r="T132" s="879"/>
      <c r="U132" s="836"/>
      <c r="V132" s="892"/>
      <c r="W132" s="904">
        <f t="shared" si="25"/>
        <v>1150</v>
      </c>
    </row>
    <row r="133" spans="1:23" ht="17.25" customHeight="1" x14ac:dyDescent="0.35">
      <c r="A133" s="266"/>
      <c r="B133" s="267"/>
      <c r="C133" s="1543"/>
      <c r="D133" s="263" t="s">
        <v>299</v>
      </c>
      <c r="E133" s="1558"/>
      <c r="F133" s="840"/>
      <c r="G133" s="825">
        <f>G132+G134</f>
        <v>0</v>
      </c>
      <c r="H133" s="825">
        <f t="shared" ref="H133:R133" si="52">H132+H134</f>
        <v>0</v>
      </c>
      <c r="I133" s="825">
        <f t="shared" si="52"/>
        <v>1150</v>
      </c>
      <c r="J133" s="825">
        <f t="shared" si="52"/>
        <v>0</v>
      </c>
      <c r="K133" s="825">
        <f t="shared" si="52"/>
        <v>0</v>
      </c>
      <c r="L133" s="825">
        <f t="shared" si="52"/>
        <v>0</v>
      </c>
      <c r="M133" s="825">
        <f t="shared" si="52"/>
        <v>0</v>
      </c>
      <c r="N133" s="825">
        <f t="shared" si="52"/>
        <v>0</v>
      </c>
      <c r="O133" s="825">
        <f t="shared" si="52"/>
        <v>0</v>
      </c>
      <c r="P133" s="825">
        <f t="shared" si="52"/>
        <v>0</v>
      </c>
      <c r="Q133" s="825">
        <f t="shared" si="52"/>
        <v>0</v>
      </c>
      <c r="R133" s="827">
        <f t="shared" si="52"/>
        <v>0</v>
      </c>
      <c r="S133" s="831">
        <f t="shared" si="24"/>
        <v>1150</v>
      </c>
      <c r="T133" s="880"/>
      <c r="U133" s="838"/>
      <c r="V133" s="893"/>
      <c r="W133" s="904">
        <f t="shared" si="25"/>
        <v>1150</v>
      </c>
    </row>
    <row r="134" spans="1:23" ht="17.25" customHeight="1" x14ac:dyDescent="0.35">
      <c r="A134" s="266"/>
      <c r="B134" s="267"/>
      <c r="C134" s="1543"/>
      <c r="D134" s="263" t="s">
        <v>17</v>
      </c>
      <c r="E134" s="1558"/>
      <c r="F134" s="840"/>
      <c r="G134" s="825"/>
      <c r="H134" s="825"/>
      <c r="I134" s="825"/>
      <c r="J134" s="825"/>
      <c r="K134" s="825"/>
      <c r="L134" s="825"/>
      <c r="M134" s="825"/>
      <c r="N134" s="825"/>
      <c r="O134" s="825"/>
      <c r="P134" s="825"/>
      <c r="Q134" s="825"/>
      <c r="R134" s="827"/>
      <c r="S134" s="831">
        <f t="shared" si="24"/>
        <v>0</v>
      </c>
      <c r="T134" s="880"/>
      <c r="U134" s="838"/>
      <c r="V134" s="893"/>
      <c r="W134" s="904">
        <f t="shared" si="25"/>
        <v>0</v>
      </c>
    </row>
    <row r="135" spans="1:23" ht="17.25" customHeight="1" x14ac:dyDescent="0.35">
      <c r="A135" s="266"/>
      <c r="B135" s="267"/>
      <c r="C135" s="1543" t="s">
        <v>625</v>
      </c>
      <c r="D135" s="260" t="s">
        <v>709</v>
      </c>
      <c r="E135" s="1558" t="s">
        <v>334</v>
      </c>
      <c r="F135" s="840"/>
      <c r="G135" s="825"/>
      <c r="H135" s="825"/>
      <c r="I135" s="825"/>
      <c r="J135" s="825"/>
      <c r="K135" s="825"/>
      <c r="L135" s="825">
        <v>500</v>
      </c>
      <c r="M135" s="825"/>
      <c r="N135" s="825"/>
      <c r="O135" s="825"/>
      <c r="P135" s="825"/>
      <c r="Q135" s="825"/>
      <c r="R135" s="827"/>
      <c r="S135" s="831">
        <f t="shared" si="24"/>
        <v>500</v>
      </c>
      <c r="T135" s="880"/>
      <c r="U135" s="838"/>
      <c r="V135" s="893"/>
      <c r="W135" s="904">
        <f t="shared" si="25"/>
        <v>500</v>
      </c>
    </row>
    <row r="136" spans="1:23" ht="17.25" customHeight="1" x14ac:dyDescent="0.35">
      <c r="A136" s="266"/>
      <c r="B136" s="267"/>
      <c r="C136" s="1543"/>
      <c r="D136" s="263" t="s">
        <v>299</v>
      </c>
      <c r="E136" s="1558"/>
      <c r="F136" s="840"/>
      <c r="G136" s="825">
        <f t="shared" ref="G136:S136" si="53">G135+G137</f>
        <v>0</v>
      </c>
      <c r="H136" s="825">
        <f t="shared" si="53"/>
        <v>0</v>
      </c>
      <c r="I136" s="825">
        <f t="shared" si="53"/>
        <v>0</v>
      </c>
      <c r="J136" s="825">
        <f t="shared" si="53"/>
        <v>0</v>
      </c>
      <c r="K136" s="825">
        <f t="shared" si="53"/>
        <v>0</v>
      </c>
      <c r="L136" s="825">
        <f t="shared" si="53"/>
        <v>500</v>
      </c>
      <c r="M136" s="825">
        <f t="shared" si="53"/>
        <v>0</v>
      </c>
      <c r="N136" s="825">
        <f t="shared" si="53"/>
        <v>0</v>
      </c>
      <c r="O136" s="825">
        <f t="shared" si="53"/>
        <v>0</v>
      </c>
      <c r="P136" s="825">
        <f t="shared" si="53"/>
        <v>0</v>
      </c>
      <c r="Q136" s="825">
        <f t="shared" si="53"/>
        <v>0</v>
      </c>
      <c r="R136" s="825">
        <f t="shared" si="53"/>
        <v>0</v>
      </c>
      <c r="S136" s="825">
        <f t="shared" si="53"/>
        <v>500</v>
      </c>
      <c r="T136" s="880"/>
      <c r="U136" s="838"/>
      <c r="V136" s="893"/>
      <c r="W136" s="904">
        <f t="shared" si="25"/>
        <v>500</v>
      </c>
    </row>
    <row r="137" spans="1:23" ht="17.25" customHeight="1" x14ac:dyDescent="0.35">
      <c r="A137" s="266"/>
      <c r="B137" s="267"/>
      <c r="C137" s="1543"/>
      <c r="D137" s="263" t="s">
        <v>17</v>
      </c>
      <c r="E137" s="1558"/>
      <c r="F137" s="840"/>
      <c r="G137" s="825"/>
      <c r="H137" s="825"/>
      <c r="I137" s="825"/>
      <c r="J137" s="825"/>
      <c r="K137" s="825"/>
      <c r="L137" s="825"/>
      <c r="M137" s="825"/>
      <c r="N137" s="825"/>
      <c r="O137" s="825"/>
      <c r="P137" s="825"/>
      <c r="Q137" s="825"/>
      <c r="R137" s="827"/>
      <c r="S137" s="831">
        <f t="shared" si="24"/>
        <v>0</v>
      </c>
      <c r="T137" s="880"/>
      <c r="U137" s="838"/>
      <c r="V137" s="893"/>
      <c r="W137" s="904">
        <f t="shared" si="25"/>
        <v>0</v>
      </c>
    </row>
    <row r="138" spans="1:23" s="261" customFormat="1" ht="17.25" customHeight="1" x14ac:dyDescent="0.35">
      <c r="A138" s="264"/>
      <c r="B138" s="265"/>
      <c r="C138" s="1543" t="s">
        <v>309</v>
      </c>
      <c r="D138" s="260" t="s">
        <v>709</v>
      </c>
      <c r="E138" s="1558" t="s">
        <v>269</v>
      </c>
      <c r="F138" s="839"/>
      <c r="G138" s="835"/>
      <c r="H138" s="835"/>
      <c r="I138" s="835">
        <v>6000</v>
      </c>
      <c r="J138" s="835">
        <v>0</v>
      </c>
      <c r="K138" s="835"/>
      <c r="L138" s="835"/>
      <c r="M138" s="835"/>
      <c r="N138" s="835"/>
      <c r="O138" s="835"/>
      <c r="P138" s="835"/>
      <c r="Q138" s="835"/>
      <c r="R138" s="870"/>
      <c r="S138" s="831">
        <f t="shared" si="24"/>
        <v>6000</v>
      </c>
      <c r="T138" s="879"/>
      <c r="U138" s="836"/>
      <c r="V138" s="892"/>
      <c r="W138" s="904">
        <f t="shared" si="25"/>
        <v>6000</v>
      </c>
    </row>
    <row r="139" spans="1:23" ht="17.25" customHeight="1" x14ac:dyDescent="0.35">
      <c r="A139" s="266"/>
      <c r="B139" s="267"/>
      <c r="C139" s="1543"/>
      <c r="D139" s="263" t="s">
        <v>299</v>
      </c>
      <c r="E139" s="1558"/>
      <c r="F139" s="840"/>
      <c r="G139" s="825">
        <f t="shared" ref="G139:V139" si="54">G138+G140</f>
        <v>0</v>
      </c>
      <c r="H139" s="825">
        <f t="shared" si="54"/>
        <v>0</v>
      </c>
      <c r="I139" s="825">
        <f t="shared" si="54"/>
        <v>6000</v>
      </c>
      <c r="J139" s="825">
        <f t="shared" si="54"/>
        <v>0</v>
      </c>
      <c r="K139" s="825">
        <f t="shared" si="54"/>
        <v>0</v>
      </c>
      <c r="L139" s="825">
        <f t="shared" si="54"/>
        <v>0</v>
      </c>
      <c r="M139" s="825">
        <f t="shared" si="54"/>
        <v>0</v>
      </c>
      <c r="N139" s="825">
        <f t="shared" si="54"/>
        <v>0</v>
      </c>
      <c r="O139" s="825">
        <f t="shared" si="54"/>
        <v>0</v>
      </c>
      <c r="P139" s="825">
        <f t="shared" si="54"/>
        <v>0</v>
      </c>
      <c r="Q139" s="825">
        <f t="shared" si="54"/>
        <v>0</v>
      </c>
      <c r="R139" s="827">
        <f t="shared" si="54"/>
        <v>0</v>
      </c>
      <c r="S139" s="831">
        <f t="shared" si="24"/>
        <v>6000</v>
      </c>
      <c r="T139" s="830">
        <f t="shared" si="54"/>
        <v>0</v>
      </c>
      <c r="U139" s="825">
        <f t="shared" si="54"/>
        <v>0</v>
      </c>
      <c r="V139" s="827">
        <f t="shared" si="54"/>
        <v>0</v>
      </c>
      <c r="W139" s="904">
        <f t="shared" si="25"/>
        <v>6000</v>
      </c>
    </row>
    <row r="140" spans="1:23" ht="17.25" customHeight="1" x14ac:dyDescent="0.35">
      <c r="A140" s="266"/>
      <c r="B140" s="267"/>
      <c r="C140" s="1543"/>
      <c r="D140" s="263" t="s">
        <v>17</v>
      </c>
      <c r="E140" s="1558"/>
      <c r="F140" s="840"/>
      <c r="G140" s="825"/>
      <c r="H140" s="825"/>
      <c r="I140" s="825"/>
      <c r="J140" s="825"/>
      <c r="K140" s="825"/>
      <c r="L140" s="825">
        <v>0</v>
      </c>
      <c r="M140" s="825"/>
      <c r="N140" s="825"/>
      <c r="O140" s="825"/>
      <c r="P140" s="825"/>
      <c r="Q140" s="825"/>
      <c r="R140" s="827"/>
      <c r="S140" s="831">
        <f t="shared" si="24"/>
        <v>0</v>
      </c>
      <c r="T140" s="880"/>
      <c r="U140" s="838"/>
      <c r="V140" s="893"/>
      <c r="W140" s="904">
        <f t="shared" si="25"/>
        <v>0</v>
      </c>
    </row>
    <row r="141" spans="1:23" s="261" customFormat="1" ht="17.25" customHeight="1" x14ac:dyDescent="0.35">
      <c r="A141" s="264"/>
      <c r="B141" s="265"/>
      <c r="C141" s="1543" t="s">
        <v>343</v>
      </c>
      <c r="D141" s="260" t="s">
        <v>709</v>
      </c>
      <c r="E141" s="1558" t="s">
        <v>269</v>
      </c>
      <c r="F141" s="839"/>
      <c r="G141" s="835"/>
      <c r="H141" s="835"/>
      <c r="I141" s="835"/>
      <c r="J141" s="835"/>
      <c r="K141" s="835"/>
      <c r="L141" s="835">
        <v>1500</v>
      </c>
      <c r="M141" s="835"/>
      <c r="N141" s="835"/>
      <c r="O141" s="835"/>
      <c r="P141" s="835"/>
      <c r="Q141" s="835"/>
      <c r="R141" s="870"/>
      <c r="S141" s="831">
        <f t="shared" si="24"/>
        <v>1500</v>
      </c>
      <c r="T141" s="879"/>
      <c r="U141" s="836"/>
      <c r="V141" s="892"/>
      <c r="W141" s="904">
        <f t="shared" si="25"/>
        <v>1500</v>
      </c>
    </row>
    <row r="142" spans="1:23" ht="17.25" customHeight="1" x14ac:dyDescent="0.35">
      <c r="A142" s="266"/>
      <c r="B142" s="267"/>
      <c r="C142" s="1543"/>
      <c r="D142" s="263" t="s">
        <v>299</v>
      </c>
      <c r="E142" s="1558"/>
      <c r="F142" s="840"/>
      <c r="G142" s="825">
        <f t="shared" ref="G142:V142" si="55">G141+G143</f>
        <v>0</v>
      </c>
      <c r="H142" s="825">
        <f t="shared" si="55"/>
        <v>0</v>
      </c>
      <c r="I142" s="825">
        <f t="shared" si="55"/>
        <v>0</v>
      </c>
      <c r="J142" s="825">
        <f t="shared" si="55"/>
        <v>0</v>
      </c>
      <c r="K142" s="825">
        <f t="shared" si="55"/>
        <v>0</v>
      </c>
      <c r="L142" s="825">
        <f t="shared" si="55"/>
        <v>1500</v>
      </c>
      <c r="M142" s="825">
        <f t="shared" si="55"/>
        <v>0</v>
      </c>
      <c r="N142" s="825">
        <f t="shared" si="55"/>
        <v>0</v>
      </c>
      <c r="O142" s="825">
        <f t="shared" si="55"/>
        <v>0</v>
      </c>
      <c r="P142" s="825">
        <f t="shared" si="55"/>
        <v>0</v>
      </c>
      <c r="Q142" s="825">
        <f t="shared" si="55"/>
        <v>0</v>
      </c>
      <c r="R142" s="827">
        <f t="shared" si="55"/>
        <v>0</v>
      </c>
      <c r="S142" s="831">
        <f t="shared" si="24"/>
        <v>1500</v>
      </c>
      <c r="T142" s="830">
        <f t="shared" si="55"/>
        <v>0</v>
      </c>
      <c r="U142" s="825">
        <f t="shared" si="55"/>
        <v>0</v>
      </c>
      <c r="V142" s="827">
        <f t="shared" si="55"/>
        <v>0</v>
      </c>
      <c r="W142" s="904">
        <f t="shared" si="25"/>
        <v>1500</v>
      </c>
    </row>
    <row r="143" spans="1:23" ht="17.25" customHeight="1" x14ac:dyDescent="0.35">
      <c r="A143" s="266"/>
      <c r="B143" s="267"/>
      <c r="C143" s="1543"/>
      <c r="D143" s="263" t="s">
        <v>17</v>
      </c>
      <c r="E143" s="1558"/>
      <c r="F143" s="840"/>
      <c r="G143" s="825"/>
      <c r="H143" s="825"/>
      <c r="I143" s="825">
        <v>0</v>
      </c>
      <c r="J143" s="825"/>
      <c r="K143" s="825"/>
      <c r="L143" s="825"/>
      <c r="M143" s="825"/>
      <c r="N143" s="825"/>
      <c r="O143" s="825"/>
      <c r="P143" s="825"/>
      <c r="Q143" s="825"/>
      <c r="R143" s="827"/>
      <c r="S143" s="831">
        <f t="shared" si="24"/>
        <v>0</v>
      </c>
      <c r="T143" s="880"/>
      <c r="U143" s="838"/>
      <c r="V143" s="893"/>
      <c r="W143" s="904">
        <f t="shared" si="25"/>
        <v>0</v>
      </c>
    </row>
    <row r="144" spans="1:23" s="261" customFormat="1" ht="17.25" customHeight="1" x14ac:dyDescent="0.35">
      <c r="A144" s="264"/>
      <c r="B144" s="265"/>
      <c r="C144" s="1556" t="s">
        <v>319</v>
      </c>
      <c r="D144" s="260" t="s">
        <v>709</v>
      </c>
      <c r="E144" s="1558" t="s">
        <v>269</v>
      </c>
      <c r="F144" s="839">
        <v>30</v>
      </c>
      <c r="G144" s="835">
        <v>32676</v>
      </c>
      <c r="H144" s="835">
        <v>3605</v>
      </c>
      <c r="I144" s="835"/>
      <c r="J144" s="835"/>
      <c r="K144" s="835"/>
      <c r="L144" s="835"/>
      <c r="M144" s="835"/>
      <c r="N144" s="835"/>
      <c r="O144" s="835"/>
      <c r="P144" s="835"/>
      <c r="Q144" s="835"/>
      <c r="R144" s="870"/>
      <c r="S144" s="831">
        <f t="shared" ref="S144:S210" si="56">SUM(G144:R144)</f>
        <v>36281</v>
      </c>
      <c r="T144" s="879"/>
      <c r="U144" s="836"/>
      <c r="V144" s="892"/>
      <c r="W144" s="904">
        <f t="shared" ref="W144:W210" si="57">SUM(S144:V144)</f>
        <v>36281</v>
      </c>
    </row>
    <row r="145" spans="1:23" ht="17.25" customHeight="1" x14ac:dyDescent="0.35">
      <c r="A145" s="266"/>
      <c r="B145" s="267"/>
      <c r="C145" s="1556"/>
      <c r="D145" s="263" t="s">
        <v>299</v>
      </c>
      <c r="E145" s="1558"/>
      <c r="F145" s="840"/>
      <c r="G145" s="825">
        <f t="shared" ref="G145:V145" si="58">G144+G146</f>
        <v>32676</v>
      </c>
      <c r="H145" s="825">
        <f t="shared" si="58"/>
        <v>3605</v>
      </c>
      <c r="I145" s="825">
        <f t="shared" si="58"/>
        <v>0</v>
      </c>
      <c r="J145" s="825">
        <f t="shared" si="58"/>
        <v>0</v>
      </c>
      <c r="K145" s="825">
        <f t="shared" si="58"/>
        <v>0</v>
      </c>
      <c r="L145" s="825">
        <f t="shared" si="58"/>
        <v>0</v>
      </c>
      <c r="M145" s="825">
        <f t="shared" si="58"/>
        <v>0</v>
      </c>
      <c r="N145" s="825">
        <f t="shared" si="58"/>
        <v>0</v>
      </c>
      <c r="O145" s="825">
        <f t="shared" si="58"/>
        <v>0</v>
      </c>
      <c r="P145" s="825">
        <f t="shared" si="58"/>
        <v>0</v>
      </c>
      <c r="Q145" s="825">
        <f t="shared" si="58"/>
        <v>0</v>
      </c>
      <c r="R145" s="827">
        <f t="shared" si="58"/>
        <v>0</v>
      </c>
      <c r="S145" s="831">
        <f t="shared" si="56"/>
        <v>36281</v>
      </c>
      <c r="T145" s="830">
        <f t="shared" si="58"/>
        <v>0</v>
      </c>
      <c r="U145" s="825">
        <f t="shared" si="58"/>
        <v>0</v>
      </c>
      <c r="V145" s="827">
        <f t="shared" si="58"/>
        <v>0</v>
      </c>
      <c r="W145" s="904">
        <f t="shared" si="57"/>
        <v>36281</v>
      </c>
    </row>
    <row r="146" spans="1:23" ht="17.25" customHeight="1" x14ac:dyDescent="0.35">
      <c r="A146" s="266"/>
      <c r="B146" s="267"/>
      <c r="C146" s="1556"/>
      <c r="D146" s="263" t="s">
        <v>17</v>
      </c>
      <c r="E146" s="1558"/>
      <c r="F146" s="840"/>
      <c r="G146" s="825"/>
      <c r="H146" s="825"/>
      <c r="I146" s="825"/>
      <c r="J146" s="825"/>
      <c r="K146" s="825"/>
      <c r="L146" s="825"/>
      <c r="M146" s="825"/>
      <c r="N146" s="825"/>
      <c r="O146" s="825"/>
      <c r="P146" s="825"/>
      <c r="Q146" s="825"/>
      <c r="R146" s="827"/>
      <c r="S146" s="831">
        <f t="shared" si="56"/>
        <v>0</v>
      </c>
      <c r="T146" s="880"/>
      <c r="U146" s="838"/>
      <c r="V146" s="893"/>
      <c r="W146" s="904">
        <f t="shared" si="57"/>
        <v>0</v>
      </c>
    </row>
    <row r="147" spans="1:23" s="261" customFormat="1" ht="17.25" customHeight="1" x14ac:dyDescent="0.35">
      <c r="A147" s="264"/>
      <c r="B147" s="265"/>
      <c r="C147" s="1543" t="s">
        <v>355</v>
      </c>
      <c r="D147" s="260" t="s">
        <v>709</v>
      </c>
      <c r="E147" s="1558" t="s">
        <v>269</v>
      </c>
      <c r="F147" s="839"/>
      <c r="G147" s="835"/>
      <c r="H147" s="835"/>
      <c r="I147" s="835"/>
      <c r="J147" s="835">
        <v>850</v>
      </c>
      <c r="K147" s="835"/>
      <c r="L147" s="835"/>
      <c r="M147" s="835"/>
      <c r="N147" s="835"/>
      <c r="O147" s="835"/>
      <c r="P147" s="835"/>
      <c r="Q147" s="835"/>
      <c r="R147" s="870"/>
      <c r="S147" s="831">
        <f t="shared" si="56"/>
        <v>850</v>
      </c>
      <c r="T147" s="879"/>
      <c r="U147" s="836"/>
      <c r="V147" s="892"/>
      <c r="W147" s="904">
        <f t="shared" si="57"/>
        <v>850</v>
      </c>
    </row>
    <row r="148" spans="1:23" ht="17.25" customHeight="1" x14ac:dyDescent="0.35">
      <c r="A148" s="266"/>
      <c r="B148" s="267"/>
      <c r="C148" s="1543"/>
      <c r="D148" s="263" t="s">
        <v>299</v>
      </c>
      <c r="E148" s="1558"/>
      <c r="F148" s="840"/>
      <c r="G148" s="825">
        <f t="shared" ref="G148:V148" si="59">G147+G149</f>
        <v>0</v>
      </c>
      <c r="H148" s="825">
        <f t="shared" si="59"/>
        <v>0</v>
      </c>
      <c r="I148" s="825">
        <f t="shared" si="59"/>
        <v>0</v>
      </c>
      <c r="J148" s="825">
        <f t="shared" si="59"/>
        <v>850</v>
      </c>
      <c r="K148" s="825">
        <f t="shared" si="59"/>
        <v>0</v>
      </c>
      <c r="L148" s="825">
        <f t="shared" si="59"/>
        <v>0</v>
      </c>
      <c r="M148" s="825">
        <f t="shared" si="59"/>
        <v>0</v>
      </c>
      <c r="N148" s="825">
        <f t="shared" si="59"/>
        <v>0</v>
      </c>
      <c r="O148" s="825">
        <f t="shared" si="59"/>
        <v>0</v>
      </c>
      <c r="P148" s="825">
        <f t="shared" si="59"/>
        <v>0</v>
      </c>
      <c r="Q148" s="825">
        <f t="shared" si="59"/>
        <v>0</v>
      </c>
      <c r="R148" s="827">
        <f t="shared" si="59"/>
        <v>0</v>
      </c>
      <c r="S148" s="831">
        <f t="shared" si="56"/>
        <v>850</v>
      </c>
      <c r="T148" s="830">
        <f t="shared" si="59"/>
        <v>0</v>
      </c>
      <c r="U148" s="825">
        <f t="shared" si="59"/>
        <v>0</v>
      </c>
      <c r="V148" s="827">
        <f t="shared" si="59"/>
        <v>0</v>
      </c>
      <c r="W148" s="904">
        <f t="shared" si="57"/>
        <v>850</v>
      </c>
    </row>
    <row r="149" spans="1:23" ht="17.25" customHeight="1" x14ac:dyDescent="0.35">
      <c r="A149" s="266"/>
      <c r="B149" s="267"/>
      <c r="C149" s="1543"/>
      <c r="D149" s="263" t="s">
        <v>17</v>
      </c>
      <c r="E149" s="1558"/>
      <c r="F149" s="840"/>
      <c r="G149" s="825"/>
      <c r="H149" s="825"/>
      <c r="I149" s="825"/>
      <c r="J149" s="825"/>
      <c r="K149" s="825"/>
      <c r="L149" s="825"/>
      <c r="M149" s="825"/>
      <c r="N149" s="825"/>
      <c r="O149" s="825"/>
      <c r="P149" s="825">
        <v>0</v>
      </c>
      <c r="Q149" s="825"/>
      <c r="R149" s="827"/>
      <c r="S149" s="831">
        <f t="shared" si="56"/>
        <v>0</v>
      </c>
      <c r="T149" s="880"/>
      <c r="U149" s="838"/>
      <c r="V149" s="893"/>
      <c r="W149" s="904">
        <f t="shared" si="57"/>
        <v>0</v>
      </c>
    </row>
    <row r="150" spans="1:23" s="261" customFormat="1" ht="17.25" customHeight="1" x14ac:dyDescent="0.35">
      <c r="A150" s="264"/>
      <c r="B150" s="265"/>
      <c r="C150" s="1543" t="s">
        <v>547</v>
      </c>
      <c r="D150" s="260" t="s">
        <v>709</v>
      </c>
      <c r="E150" s="1558" t="s">
        <v>334</v>
      </c>
      <c r="F150" s="839"/>
      <c r="G150" s="835"/>
      <c r="H150" s="835"/>
      <c r="I150" s="835"/>
      <c r="J150" s="835"/>
      <c r="K150" s="835"/>
      <c r="L150" s="835">
        <v>500</v>
      </c>
      <c r="M150" s="835">
        <v>0</v>
      </c>
      <c r="N150" s="835"/>
      <c r="O150" s="835"/>
      <c r="P150" s="835"/>
      <c r="Q150" s="835"/>
      <c r="R150" s="870"/>
      <c r="S150" s="831">
        <f t="shared" si="56"/>
        <v>500</v>
      </c>
      <c r="T150" s="879"/>
      <c r="U150" s="836"/>
      <c r="V150" s="892"/>
      <c r="W150" s="904">
        <f t="shared" si="57"/>
        <v>500</v>
      </c>
    </row>
    <row r="151" spans="1:23" ht="17.25" customHeight="1" x14ac:dyDescent="0.35">
      <c r="A151" s="266"/>
      <c r="B151" s="267"/>
      <c r="C151" s="1543"/>
      <c r="D151" s="263" t="s">
        <v>299</v>
      </c>
      <c r="E151" s="1558"/>
      <c r="F151" s="840"/>
      <c r="G151" s="825">
        <f t="shared" ref="G151:V151" si="60">G150+G152</f>
        <v>0</v>
      </c>
      <c r="H151" s="825">
        <f t="shared" si="60"/>
        <v>0</v>
      </c>
      <c r="I151" s="825">
        <f t="shared" si="60"/>
        <v>0</v>
      </c>
      <c r="J151" s="825">
        <f t="shared" si="60"/>
        <v>0</v>
      </c>
      <c r="K151" s="825">
        <f t="shared" si="60"/>
        <v>0</v>
      </c>
      <c r="L151" s="825">
        <f t="shared" si="60"/>
        <v>500</v>
      </c>
      <c r="M151" s="825">
        <f t="shared" si="60"/>
        <v>0</v>
      </c>
      <c r="N151" s="825">
        <f t="shared" si="60"/>
        <v>0</v>
      </c>
      <c r="O151" s="825">
        <f t="shared" si="60"/>
        <v>0</v>
      </c>
      <c r="P151" s="825">
        <f t="shared" si="60"/>
        <v>0</v>
      </c>
      <c r="Q151" s="825">
        <f t="shared" si="60"/>
        <v>0</v>
      </c>
      <c r="R151" s="827">
        <f t="shared" si="60"/>
        <v>0</v>
      </c>
      <c r="S151" s="831">
        <f t="shared" si="56"/>
        <v>500</v>
      </c>
      <c r="T151" s="830">
        <f t="shared" si="60"/>
        <v>0</v>
      </c>
      <c r="U151" s="825">
        <f t="shared" si="60"/>
        <v>0</v>
      </c>
      <c r="V151" s="827">
        <f t="shared" si="60"/>
        <v>0</v>
      </c>
      <c r="W151" s="904">
        <f t="shared" si="57"/>
        <v>500</v>
      </c>
    </row>
    <row r="152" spans="1:23" ht="17.25" customHeight="1" x14ac:dyDescent="0.35">
      <c r="A152" s="266"/>
      <c r="B152" s="267"/>
      <c r="C152" s="1543"/>
      <c r="D152" s="263" t="s">
        <v>17</v>
      </c>
      <c r="E152" s="1558"/>
      <c r="F152" s="840"/>
      <c r="G152" s="825"/>
      <c r="H152" s="825"/>
      <c r="I152" s="825"/>
      <c r="J152" s="825"/>
      <c r="K152" s="825"/>
      <c r="L152" s="825">
        <v>0</v>
      </c>
      <c r="M152" s="825">
        <v>0</v>
      </c>
      <c r="N152" s="825"/>
      <c r="O152" s="825"/>
      <c r="P152" s="825"/>
      <c r="Q152" s="825"/>
      <c r="R152" s="827"/>
      <c r="S152" s="831">
        <f t="shared" si="56"/>
        <v>0</v>
      </c>
      <c r="T152" s="880"/>
      <c r="U152" s="838"/>
      <c r="V152" s="893"/>
      <c r="W152" s="904">
        <f t="shared" si="57"/>
        <v>0</v>
      </c>
    </row>
    <row r="153" spans="1:23" s="261" customFormat="1" ht="17.25" customHeight="1" x14ac:dyDescent="0.35">
      <c r="A153" s="264"/>
      <c r="B153" s="265"/>
      <c r="C153" s="1543" t="s">
        <v>583</v>
      </c>
      <c r="D153" s="260" t="s">
        <v>709</v>
      </c>
      <c r="E153" s="1558" t="s">
        <v>269</v>
      </c>
      <c r="F153" s="839"/>
      <c r="G153" s="835"/>
      <c r="H153" s="835"/>
      <c r="I153" s="835"/>
      <c r="J153" s="835"/>
      <c r="K153" s="835"/>
      <c r="L153" s="835"/>
      <c r="M153" s="835"/>
      <c r="N153" s="835"/>
      <c r="O153" s="835"/>
      <c r="P153" s="835"/>
      <c r="Q153" s="835"/>
      <c r="R153" s="870"/>
      <c r="S153" s="831">
        <f t="shared" si="56"/>
        <v>0</v>
      </c>
      <c r="T153" s="879"/>
      <c r="U153" s="836"/>
      <c r="V153" s="892">
        <v>1006716</v>
      </c>
      <c r="W153" s="904">
        <f t="shared" si="57"/>
        <v>1006716</v>
      </c>
    </row>
    <row r="154" spans="1:23" ht="17.25" customHeight="1" x14ac:dyDescent="0.35">
      <c r="A154" s="266"/>
      <c r="B154" s="267"/>
      <c r="C154" s="1543"/>
      <c r="D154" s="263" t="s">
        <v>299</v>
      </c>
      <c r="E154" s="1558"/>
      <c r="F154" s="840"/>
      <c r="G154" s="825">
        <f t="shared" ref="G154:V154" si="61">G153+G155</f>
        <v>0</v>
      </c>
      <c r="H154" s="825">
        <f t="shared" si="61"/>
        <v>0</v>
      </c>
      <c r="I154" s="825">
        <f t="shared" si="61"/>
        <v>0</v>
      </c>
      <c r="J154" s="825">
        <f t="shared" si="61"/>
        <v>0</v>
      </c>
      <c r="K154" s="825">
        <f t="shared" si="61"/>
        <v>0</v>
      </c>
      <c r="L154" s="825">
        <f t="shared" si="61"/>
        <v>0</v>
      </c>
      <c r="M154" s="825">
        <f t="shared" si="61"/>
        <v>0</v>
      </c>
      <c r="N154" s="825">
        <f t="shared" si="61"/>
        <v>0</v>
      </c>
      <c r="O154" s="825">
        <f t="shared" si="61"/>
        <v>0</v>
      </c>
      <c r="P154" s="825">
        <f t="shared" si="61"/>
        <v>0</v>
      </c>
      <c r="Q154" s="825">
        <f t="shared" si="61"/>
        <v>0</v>
      </c>
      <c r="R154" s="827">
        <f t="shared" si="61"/>
        <v>0</v>
      </c>
      <c r="S154" s="831">
        <f t="shared" si="56"/>
        <v>0</v>
      </c>
      <c r="T154" s="830">
        <f t="shared" si="61"/>
        <v>0</v>
      </c>
      <c r="U154" s="825">
        <f t="shared" si="61"/>
        <v>0</v>
      </c>
      <c r="V154" s="827">
        <f t="shared" si="61"/>
        <v>1006716</v>
      </c>
      <c r="W154" s="904">
        <f t="shared" si="57"/>
        <v>1006716</v>
      </c>
    </row>
    <row r="155" spans="1:23" ht="17.25" customHeight="1" x14ac:dyDescent="0.4">
      <c r="A155" s="266"/>
      <c r="B155" s="267"/>
      <c r="C155" s="1543"/>
      <c r="D155" s="263" t="s">
        <v>17</v>
      </c>
      <c r="E155" s="1558"/>
      <c r="F155" s="848"/>
      <c r="G155" s="847"/>
      <c r="H155" s="847"/>
      <c r="I155" s="847"/>
      <c r="J155" s="847"/>
      <c r="K155" s="847"/>
      <c r="L155" s="847"/>
      <c r="M155" s="847"/>
      <c r="N155" s="847"/>
      <c r="O155" s="847"/>
      <c r="P155" s="847"/>
      <c r="Q155" s="847"/>
      <c r="R155" s="872"/>
      <c r="S155" s="832">
        <f t="shared" si="56"/>
        <v>0</v>
      </c>
      <c r="T155" s="883"/>
      <c r="U155" s="849"/>
      <c r="V155" s="896">
        <v>0</v>
      </c>
      <c r="W155" s="904">
        <f t="shared" si="57"/>
        <v>0</v>
      </c>
    </row>
    <row r="156" spans="1:23" s="261" customFormat="1" ht="17.25" customHeight="1" x14ac:dyDescent="0.35">
      <c r="A156" s="264"/>
      <c r="B156" s="265"/>
      <c r="C156" s="1543" t="s">
        <v>584</v>
      </c>
      <c r="D156" s="260" t="s">
        <v>709</v>
      </c>
      <c r="E156" s="1555" t="s">
        <v>334</v>
      </c>
      <c r="F156" s="839"/>
      <c r="G156" s="835"/>
      <c r="H156" s="835"/>
      <c r="I156" s="835"/>
      <c r="J156" s="835"/>
      <c r="K156" s="835"/>
      <c r="L156" s="835"/>
      <c r="M156" s="835"/>
      <c r="N156" s="835"/>
      <c r="O156" s="835"/>
      <c r="P156" s="835"/>
      <c r="Q156" s="835"/>
      <c r="R156" s="870"/>
      <c r="S156" s="831">
        <f t="shared" si="56"/>
        <v>0</v>
      </c>
      <c r="T156" s="879"/>
      <c r="U156" s="836"/>
      <c r="V156" s="892">
        <v>68435</v>
      </c>
      <c r="W156" s="904">
        <f t="shared" si="57"/>
        <v>68435</v>
      </c>
    </row>
    <row r="157" spans="1:23" ht="17.25" customHeight="1" x14ac:dyDescent="0.35">
      <c r="A157" s="266"/>
      <c r="B157" s="267"/>
      <c r="C157" s="1543"/>
      <c r="D157" s="263" t="s">
        <v>299</v>
      </c>
      <c r="E157" s="1555"/>
      <c r="F157" s="840"/>
      <c r="G157" s="825">
        <f t="shared" ref="G157:V157" si="62">G156+G158</f>
        <v>0</v>
      </c>
      <c r="H157" s="825">
        <f t="shared" si="62"/>
        <v>0</v>
      </c>
      <c r="I157" s="825">
        <f t="shared" si="62"/>
        <v>0</v>
      </c>
      <c r="J157" s="825">
        <f t="shared" si="62"/>
        <v>0</v>
      </c>
      <c r="K157" s="825">
        <f t="shared" si="62"/>
        <v>0</v>
      </c>
      <c r="L157" s="825">
        <f t="shared" si="62"/>
        <v>0</v>
      </c>
      <c r="M157" s="825">
        <f t="shared" si="62"/>
        <v>0</v>
      </c>
      <c r="N157" s="825">
        <f t="shared" si="62"/>
        <v>0</v>
      </c>
      <c r="O157" s="825">
        <f t="shared" si="62"/>
        <v>0</v>
      </c>
      <c r="P157" s="825">
        <f t="shared" si="62"/>
        <v>0</v>
      </c>
      <c r="Q157" s="825">
        <f t="shared" si="62"/>
        <v>0</v>
      </c>
      <c r="R157" s="827">
        <f t="shared" si="62"/>
        <v>0</v>
      </c>
      <c r="S157" s="831">
        <f t="shared" si="56"/>
        <v>0</v>
      </c>
      <c r="T157" s="830">
        <f t="shared" si="62"/>
        <v>0</v>
      </c>
      <c r="U157" s="825">
        <f t="shared" si="62"/>
        <v>0</v>
      </c>
      <c r="V157" s="827">
        <f t="shared" si="62"/>
        <v>68435</v>
      </c>
      <c r="W157" s="904">
        <f t="shared" si="57"/>
        <v>68435</v>
      </c>
    </row>
    <row r="158" spans="1:23" s="441" customFormat="1" ht="18" customHeight="1" x14ac:dyDescent="0.4">
      <c r="A158" s="439"/>
      <c r="B158" s="440"/>
      <c r="C158" s="1543"/>
      <c r="D158" s="263" t="s">
        <v>17</v>
      </c>
      <c r="E158" s="1555"/>
      <c r="F158" s="848"/>
      <c r="G158" s="847"/>
      <c r="H158" s="847"/>
      <c r="I158" s="847">
        <v>0</v>
      </c>
      <c r="J158" s="847"/>
      <c r="K158" s="847"/>
      <c r="L158" s="847"/>
      <c r="M158" s="847">
        <v>0</v>
      </c>
      <c r="N158" s="847"/>
      <c r="O158" s="847"/>
      <c r="P158" s="847"/>
      <c r="Q158" s="847"/>
      <c r="R158" s="872"/>
      <c r="S158" s="832">
        <f t="shared" si="56"/>
        <v>0</v>
      </c>
      <c r="T158" s="883"/>
      <c r="U158" s="849"/>
      <c r="V158" s="896"/>
      <c r="W158" s="828">
        <f t="shared" si="57"/>
        <v>0</v>
      </c>
    </row>
    <row r="159" spans="1:23" ht="17.25" customHeight="1" x14ac:dyDescent="0.35">
      <c r="A159" s="266"/>
      <c r="B159" s="267"/>
      <c r="C159" s="1543" t="s">
        <v>354</v>
      </c>
      <c r="D159" s="260" t="s">
        <v>709</v>
      </c>
      <c r="E159" s="1555" t="s">
        <v>269</v>
      </c>
      <c r="F159" s="840"/>
      <c r="G159" s="825"/>
      <c r="H159" s="825"/>
      <c r="I159" s="825">
        <v>0</v>
      </c>
      <c r="J159" s="825">
        <v>2500</v>
      </c>
      <c r="K159" s="825"/>
      <c r="L159" s="825"/>
      <c r="M159" s="825"/>
      <c r="N159" s="825"/>
      <c r="O159" s="825"/>
      <c r="P159" s="825"/>
      <c r="Q159" s="825"/>
      <c r="R159" s="827"/>
      <c r="S159" s="831">
        <f t="shared" si="56"/>
        <v>2500</v>
      </c>
      <c r="T159" s="880"/>
      <c r="U159" s="838"/>
      <c r="V159" s="893"/>
      <c r="W159" s="904">
        <f t="shared" si="57"/>
        <v>2500</v>
      </c>
    </row>
    <row r="160" spans="1:23" ht="17.25" customHeight="1" x14ac:dyDescent="0.35">
      <c r="A160" s="266"/>
      <c r="B160" s="267"/>
      <c r="C160" s="1543"/>
      <c r="D160" s="263" t="s">
        <v>299</v>
      </c>
      <c r="E160" s="1555"/>
      <c r="F160" s="840"/>
      <c r="G160" s="825">
        <f t="shared" ref="G160:V160" si="63">G159+G161</f>
        <v>0</v>
      </c>
      <c r="H160" s="825">
        <f t="shared" si="63"/>
        <v>0</v>
      </c>
      <c r="I160" s="825">
        <f t="shared" si="63"/>
        <v>0</v>
      </c>
      <c r="J160" s="825">
        <f t="shared" si="63"/>
        <v>2500</v>
      </c>
      <c r="K160" s="825">
        <f t="shared" si="63"/>
        <v>0</v>
      </c>
      <c r="L160" s="825">
        <f t="shared" si="63"/>
        <v>0</v>
      </c>
      <c r="M160" s="825">
        <f t="shared" si="63"/>
        <v>0</v>
      </c>
      <c r="N160" s="825">
        <f t="shared" si="63"/>
        <v>0</v>
      </c>
      <c r="O160" s="825">
        <f t="shared" si="63"/>
        <v>0</v>
      </c>
      <c r="P160" s="825">
        <f t="shared" si="63"/>
        <v>0</v>
      </c>
      <c r="Q160" s="825">
        <f t="shared" si="63"/>
        <v>0</v>
      </c>
      <c r="R160" s="825">
        <f t="shared" si="63"/>
        <v>0</v>
      </c>
      <c r="S160" s="831">
        <f t="shared" si="56"/>
        <v>2500</v>
      </c>
      <c r="T160" s="830">
        <f t="shared" si="63"/>
        <v>0</v>
      </c>
      <c r="U160" s="825">
        <f t="shared" si="63"/>
        <v>0</v>
      </c>
      <c r="V160" s="827">
        <f t="shared" si="63"/>
        <v>0</v>
      </c>
      <c r="W160" s="904">
        <f t="shared" si="57"/>
        <v>2500</v>
      </c>
    </row>
    <row r="161" spans="1:23" s="438" customFormat="1" ht="17.25" customHeight="1" x14ac:dyDescent="0.4">
      <c r="A161" s="436"/>
      <c r="B161" s="437"/>
      <c r="C161" s="1543"/>
      <c r="D161" s="263" t="s">
        <v>17</v>
      </c>
      <c r="E161" s="1555"/>
      <c r="F161" s="1039"/>
      <c r="G161" s="1040"/>
      <c r="H161" s="1040"/>
      <c r="I161" s="1040">
        <v>0</v>
      </c>
      <c r="J161" s="1040"/>
      <c r="K161" s="1040"/>
      <c r="L161" s="1040"/>
      <c r="M161" s="1040">
        <v>0</v>
      </c>
      <c r="N161" s="1040">
        <v>0</v>
      </c>
      <c r="O161" s="1040"/>
      <c r="P161" s="1040"/>
      <c r="Q161" s="1040"/>
      <c r="R161" s="1041">
        <v>0</v>
      </c>
      <c r="S161" s="832">
        <f t="shared" si="56"/>
        <v>0</v>
      </c>
      <c r="T161" s="1042"/>
      <c r="U161" s="1043"/>
      <c r="V161" s="1044"/>
      <c r="W161" s="828">
        <f t="shared" si="57"/>
        <v>0</v>
      </c>
    </row>
    <row r="162" spans="1:23" s="261" customFormat="1" ht="17.25" customHeight="1" x14ac:dyDescent="0.35">
      <c r="A162" s="264"/>
      <c r="B162" s="276"/>
      <c r="C162" s="1543" t="s">
        <v>302</v>
      </c>
      <c r="D162" s="260" t="s">
        <v>709</v>
      </c>
      <c r="E162" s="1551" t="s">
        <v>334</v>
      </c>
      <c r="F162" s="839"/>
      <c r="G162" s="835"/>
      <c r="H162" s="835"/>
      <c r="I162" s="835">
        <v>81529</v>
      </c>
      <c r="J162" s="835"/>
      <c r="K162" s="835"/>
      <c r="L162" s="835"/>
      <c r="M162" s="835">
        <v>5000</v>
      </c>
      <c r="N162" s="835">
        <v>10196</v>
      </c>
      <c r="O162" s="835"/>
      <c r="P162" s="835"/>
      <c r="Q162" s="835"/>
      <c r="R162" s="870"/>
      <c r="S162" s="831">
        <f t="shared" si="56"/>
        <v>96725</v>
      </c>
      <c r="T162" s="879"/>
      <c r="U162" s="836"/>
      <c r="V162" s="892"/>
      <c r="W162" s="904">
        <f t="shared" si="57"/>
        <v>96725</v>
      </c>
    </row>
    <row r="163" spans="1:23" ht="17.25" customHeight="1" x14ac:dyDescent="0.35">
      <c r="A163" s="266"/>
      <c r="B163" s="277"/>
      <c r="C163" s="1543"/>
      <c r="D163" s="263" t="s">
        <v>299</v>
      </c>
      <c r="E163" s="1551"/>
      <c r="F163" s="840"/>
      <c r="G163" s="825">
        <f t="shared" ref="G163:V163" si="64">G162+G164</f>
        <v>0</v>
      </c>
      <c r="H163" s="825">
        <f t="shared" si="64"/>
        <v>0</v>
      </c>
      <c r="I163" s="825">
        <f t="shared" si="64"/>
        <v>81529</v>
      </c>
      <c r="J163" s="825">
        <f t="shared" si="64"/>
        <v>0</v>
      </c>
      <c r="K163" s="825">
        <f t="shared" si="64"/>
        <v>0</v>
      </c>
      <c r="L163" s="825">
        <f t="shared" si="64"/>
        <v>0</v>
      </c>
      <c r="M163" s="825">
        <f t="shared" si="64"/>
        <v>5000</v>
      </c>
      <c r="N163" s="825">
        <f t="shared" si="64"/>
        <v>10196</v>
      </c>
      <c r="O163" s="825">
        <f t="shared" si="64"/>
        <v>0</v>
      </c>
      <c r="P163" s="825">
        <f t="shared" si="64"/>
        <v>0</v>
      </c>
      <c r="Q163" s="825">
        <f t="shared" si="64"/>
        <v>0</v>
      </c>
      <c r="R163" s="827">
        <f t="shared" si="64"/>
        <v>0</v>
      </c>
      <c r="S163" s="831">
        <f t="shared" si="56"/>
        <v>96725</v>
      </c>
      <c r="T163" s="830">
        <f t="shared" si="64"/>
        <v>0</v>
      </c>
      <c r="U163" s="825">
        <f t="shared" si="64"/>
        <v>0</v>
      </c>
      <c r="V163" s="827">
        <f t="shared" si="64"/>
        <v>0</v>
      </c>
      <c r="W163" s="904">
        <f t="shared" si="57"/>
        <v>96725</v>
      </c>
    </row>
    <row r="164" spans="1:23" s="441" customFormat="1" ht="17.25" customHeight="1" x14ac:dyDescent="0.4">
      <c r="A164" s="439"/>
      <c r="B164" s="440"/>
      <c r="C164" s="1543"/>
      <c r="D164" s="263" t="s">
        <v>17</v>
      </c>
      <c r="E164" s="1551"/>
      <c r="F164" s="848"/>
      <c r="G164" s="847"/>
      <c r="H164" s="847"/>
      <c r="I164" s="847"/>
      <c r="J164" s="847"/>
      <c r="K164" s="847"/>
      <c r="L164" s="847"/>
      <c r="M164" s="847"/>
      <c r="N164" s="847"/>
      <c r="O164" s="847"/>
      <c r="P164" s="847"/>
      <c r="Q164" s="847"/>
      <c r="R164" s="872"/>
      <c r="S164" s="832">
        <f t="shared" si="56"/>
        <v>0</v>
      </c>
      <c r="T164" s="883"/>
      <c r="U164" s="849"/>
      <c r="V164" s="896"/>
      <c r="W164" s="828">
        <f t="shared" si="57"/>
        <v>0</v>
      </c>
    </row>
    <row r="165" spans="1:23" s="261" customFormat="1" ht="17.25" customHeight="1" x14ac:dyDescent="0.35">
      <c r="A165" s="287"/>
      <c r="B165" s="276"/>
      <c r="C165" s="1543" t="s">
        <v>307</v>
      </c>
      <c r="D165" s="260" t="s">
        <v>709</v>
      </c>
      <c r="E165" s="1551" t="s">
        <v>269</v>
      </c>
      <c r="F165" s="839"/>
      <c r="G165" s="835"/>
      <c r="H165" s="835"/>
      <c r="I165" s="835">
        <v>59000</v>
      </c>
      <c r="J165" s="835"/>
      <c r="K165" s="835"/>
      <c r="L165" s="835"/>
      <c r="M165" s="835">
        <v>24500</v>
      </c>
      <c r="N165" s="835">
        <v>700</v>
      </c>
      <c r="O165" s="835"/>
      <c r="P165" s="835"/>
      <c r="Q165" s="835"/>
      <c r="R165" s="870"/>
      <c r="S165" s="831">
        <f t="shared" si="56"/>
        <v>84200</v>
      </c>
      <c r="T165" s="879"/>
      <c r="U165" s="836"/>
      <c r="V165" s="892"/>
      <c r="W165" s="904">
        <f t="shared" si="57"/>
        <v>84200</v>
      </c>
    </row>
    <row r="166" spans="1:23" ht="15.75" customHeight="1" x14ac:dyDescent="0.35">
      <c r="A166" s="288"/>
      <c r="B166" s="277"/>
      <c r="C166" s="1543"/>
      <c r="D166" s="263" t="s">
        <v>299</v>
      </c>
      <c r="E166" s="1551"/>
      <c r="F166" s="840"/>
      <c r="G166" s="825">
        <f>G165+G167</f>
        <v>0</v>
      </c>
      <c r="H166" s="825">
        <f t="shared" ref="H166:R166" si="65">H165+H167</f>
        <v>0</v>
      </c>
      <c r="I166" s="825">
        <f t="shared" si="65"/>
        <v>59000</v>
      </c>
      <c r="J166" s="825">
        <f t="shared" si="65"/>
        <v>0</v>
      </c>
      <c r="K166" s="825">
        <f t="shared" si="65"/>
        <v>0</v>
      </c>
      <c r="L166" s="825">
        <f t="shared" si="65"/>
        <v>0</v>
      </c>
      <c r="M166" s="825">
        <f t="shared" si="65"/>
        <v>24500</v>
      </c>
      <c r="N166" s="825">
        <f t="shared" si="65"/>
        <v>700</v>
      </c>
      <c r="O166" s="825">
        <f t="shared" si="65"/>
        <v>0</v>
      </c>
      <c r="P166" s="825">
        <f t="shared" si="65"/>
        <v>0</v>
      </c>
      <c r="Q166" s="825">
        <f t="shared" si="65"/>
        <v>0</v>
      </c>
      <c r="R166" s="827">
        <f t="shared" si="65"/>
        <v>0</v>
      </c>
      <c r="S166" s="831">
        <f t="shared" si="56"/>
        <v>84200</v>
      </c>
      <c r="T166" s="830"/>
      <c r="U166" s="825"/>
      <c r="V166" s="827"/>
      <c r="W166" s="904">
        <f t="shared" si="57"/>
        <v>84200</v>
      </c>
    </row>
    <row r="167" spans="1:23" s="441" customFormat="1" ht="17.25" customHeight="1" x14ac:dyDescent="0.4">
      <c r="A167" s="1361"/>
      <c r="B167" s="442"/>
      <c r="C167" s="1543"/>
      <c r="D167" s="263" t="s">
        <v>17</v>
      </c>
      <c r="E167" s="1551"/>
      <c r="F167" s="848"/>
      <c r="G167" s="847"/>
      <c r="H167" s="847"/>
      <c r="I167" s="847">
        <v>0</v>
      </c>
      <c r="J167" s="847"/>
      <c r="K167" s="847"/>
      <c r="L167" s="847"/>
      <c r="M167" s="847"/>
      <c r="N167" s="847"/>
      <c r="O167" s="847"/>
      <c r="P167" s="847"/>
      <c r="Q167" s="847"/>
      <c r="R167" s="872"/>
      <c r="S167" s="832">
        <f t="shared" si="56"/>
        <v>0</v>
      </c>
      <c r="T167" s="883"/>
      <c r="U167" s="849"/>
      <c r="V167" s="896"/>
      <c r="W167" s="828">
        <f t="shared" si="57"/>
        <v>0</v>
      </c>
    </row>
    <row r="168" spans="1:23" s="261" customFormat="1" ht="15.95" customHeight="1" x14ac:dyDescent="0.35">
      <c r="A168" s="264"/>
      <c r="B168" s="279"/>
      <c r="C168" s="1543" t="s">
        <v>352</v>
      </c>
      <c r="D168" s="260" t="s">
        <v>709</v>
      </c>
      <c r="E168" s="1551" t="s">
        <v>334</v>
      </c>
      <c r="F168" s="839"/>
      <c r="G168" s="835"/>
      <c r="H168" s="835"/>
      <c r="I168" s="835"/>
      <c r="J168" s="835">
        <v>3000</v>
      </c>
      <c r="K168" s="835"/>
      <c r="L168" s="835"/>
      <c r="M168" s="835"/>
      <c r="N168" s="835"/>
      <c r="O168" s="835"/>
      <c r="P168" s="835"/>
      <c r="Q168" s="835"/>
      <c r="R168" s="870"/>
      <c r="S168" s="831">
        <f t="shared" si="56"/>
        <v>3000</v>
      </c>
      <c r="T168" s="879"/>
      <c r="U168" s="836"/>
      <c r="V168" s="892"/>
      <c r="W168" s="904">
        <f t="shared" si="57"/>
        <v>3000</v>
      </c>
    </row>
    <row r="169" spans="1:23" ht="22.35" customHeight="1" x14ac:dyDescent="0.35">
      <c r="A169" s="266"/>
      <c r="B169" s="280"/>
      <c r="C169" s="1543"/>
      <c r="D169" s="263" t="s">
        <v>299</v>
      </c>
      <c r="E169" s="1551"/>
      <c r="F169" s="840"/>
      <c r="G169" s="825">
        <f t="shared" ref="G169:R169" si="66">G168+G170</f>
        <v>0</v>
      </c>
      <c r="H169" s="825">
        <f t="shared" si="66"/>
        <v>0</v>
      </c>
      <c r="I169" s="825">
        <f t="shared" si="66"/>
        <v>0</v>
      </c>
      <c r="J169" s="825">
        <f t="shared" si="66"/>
        <v>3000</v>
      </c>
      <c r="K169" s="825">
        <f t="shared" si="66"/>
        <v>0</v>
      </c>
      <c r="L169" s="825">
        <f t="shared" si="66"/>
        <v>0</v>
      </c>
      <c r="M169" s="825">
        <f t="shared" si="66"/>
        <v>0</v>
      </c>
      <c r="N169" s="825">
        <f t="shared" si="66"/>
        <v>0</v>
      </c>
      <c r="O169" s="825">
        <f t="shared" si="66"/>
        <v>0</v>
      </c>
      <c r="P169" s="825">
        <f t="shared" si="66"/>
        <v>0</v>
      </c>
      <c r="Q169" s="825">
        <f t="shared" si="66"/>
        <v>0</v>
      </c>
      <c r="R169" s="827">
        <f t="shared" si="66"/>
        <v>0</v>
      </c>
      <c r="S169" s="831">
        <f t="shared" si="56"/>
        <v>3000</v>
      </c>
      <c r="T169" s="830">
        <f>T168+T170</f>
        <v>0</v>
      </c>
      <c r="U169" s="825">
        <f>U168+U170</f>
        <v>0</v>
      </c>
      <c r="V169" s="827">
        <f>V168+V170</f>
        <v>0</v>
      </c>
      <c r="W169" s="904">
        <f t="shared" si="57"/>
        <v>3000</v>
      </c>
    </row>
    <row r="170" spans="1:23" s="1012" customFormat="1" ht="16.5" customHeight="1" x14ac:dyDescent="0.4">
      <c r="A170" s="266"/>
      <c r="B170" s="280"/>
      <c r="C170" s="1543"/>
      <c r="D170" s="263" t="s">
        <v>17</v>
      </c>
      <c r="E170" s="1551"/>
      <c r="F170" s="853"/>
      <c r="G170" s="854">
        <v>0</v>
      </c>
      <c r="H170" s="854">
        <v>0</v>
      </c>
      <c r="I170" s="854">
        <v>0</v>
      </c>
      <c r="J170" s="854"/>
      <c r="K170" s="854"/>
      <c r="L170" s="854"/>
      <c r="M170" s="854">
        <v>0</v>
      </c>
      <c r="N170" s="854"/>
      <c r="O170" s="854"/>
      <c r="P170" s="854"/>
      <c r="Q170" s="854"/>
      <c r="R170" s="874"/>
      <c r="S170" s="832">
        <f t="shared" si="56"/>
        <v>0</v>
      </c>
      <c r="T170" s="886"/>
      <c r="U170" s="855"/>
      <c r="V170" s="899"/>
      <c r="W170" s="828">
        <f t="shared" si="57"/>
        <v>0</v>
      </c>
    </row>
    <row r="171" spans="1:23" s="261" customFormat="1" ht="17.25" hidden="1" customHeight="1" x14ac:dyDescent="0.35">
      <c r="A171" s="264"/>
      <c r="B171" s="279"/>
      <c r="C171" s="1543"/>
      <c r="D171" s="260" t="s">
        <v>709</v>
      </c>
      <c r="E171" s="1551" t="s">
        <v>334</v>
      </c>
      <c r="F171" s="839"/>
      <c r="G171" s="835"/>
      <c r="H171" s="835"/>
      <c r="I171" s="835"/>
      <c r="J171" s="835"/>
      <c r="K171" s="835"/>
      <c r="L171" s="835"/>
      <c r="M171" s="835"/>
      <c r="N171" s="835"/>
      <c r="O171" s="835"/>
      <c r="P171" s="835"/>
      <c r="Q171" s="835"/>
      <c r="R171" s="870"/>
      <c r="S171" s="831">
        <f t="shared" si="56"/>
        <v>0</v>
      </c>
      <c r="T171" s="879"/>
      <c r="U171" s="836"/>
      <c r="V171" s="892"/>
      <c r="W171" s="904">
        <f t="shared" si="57"/>
        <v>0</v>
      </c>
    </row>
    <row r="172" spans="1:23" ht="17.25" hidden="1" customHeight="1" x14ac:dyDescent="0.35">
      <c r="A172" s="266"/>
      <c r="B172" s="280"/>
      <c r="C172" s="1543"/>
      <c r="D172" s="263" t="s">
        <v>299</v>
      </c>
      <c r="E172" s="1551"/>
      <c r="F172" s="840"/>
      <c r="G172" s="825">
        <f t="shared" ref="G172:V172" si="67">G171+G173</f>
        <v>0</v>
      </c>
      <c r="H172" s="825">
        <f t="shared" si="67"/>
        <v>0</v>
      </c>
      <c r="I172" s="825">
        <f t="shared" si="67"/>
        <v>0</v>
      </c>
      <c r="J172" s="825">
        <f t="shared" si="67"/>
        <v>0</v>
      </c>
      <c r="K172" s="825">
        <f t="shared" si="67"/>
        <v>0</v>
      </c>
      <c r="L172" s="825">
        <f t="shared" si="67"/>
        <v>0</v>
      </c>
      <c r="M172" s="825">
        <f t="shared" si="67"/>
        <v>0</v>
      </c>
      <c r="N172" s="825">
        <f t="shared" si="67"/>
        <v>0</v>
      </c>
      <c r="O172" s="825">
        <f t="shared" si="67"/>
        <v>0</v>
      </c>
      <c r="P172" s="825">
        <f t="shared" si="67"/>
        <v>0</v>
      </c>
      <c r="Q172" s="825">
        <f t="shared" si="67"/>
        <v>0</v>
      </c>
      <c r="R172" s="827">
        <f t="shared" si="67"/>
        <v>0</v>
      </c>
      <c r="S172" s="831">
        <f t="shared" si="56"/>
        <v>0</v>
      </c>
      <c r="T172" s="830">
        <f t="shared" si="67"/>
        <v>0</v>
      </c>
      <c r="U172" s="825">
        <f t="shared" si="67"/>
        <v>0</v>
      </c>
      <c r="V172" s="827">
        <f t="shared" si="67"/>
        <v>0</v>
      </c>
      <c r="W172" s="904">
        <f t="shared" si="57"/>
        <v>0</v>
      </c>
    </row>
    <row r="173" spans="1:23" ht="17.25" hidden="1" customHeight="1" x14ac:dyDescent="0.4">
      <c r="A173" s="266"/>
      <c r="B173" s="280"/>
      <c r="C173" s="1543"/>
      <c r="D173" s="263" t="s">
        <v>17</v>
      </c>
      <c r="E173" s="1551"/>
      <c r="F173" s="848"/>
      <c r="G173" s="847"/>
      <c r="H173" s="847"/>
      <c r="I173" s="847"/>
      <c r="J173" s="847"/>
      <c r="K173" s="847"/>
      <c r="L173" s="847">
        <v>0</v>
      </c>
      <c r="M173" s="847"/>
      <c r="N173" s="847"/>
      <c r="O173" s="847"/>
      <c r="P173" s="847"/>
      <c r="Q173" s="847"/>
      <c r="R173" s="872"/>
      <c r="S173" s="832">
        <f t="shared" si="56"/>
        <v>0</v>
      </c>
      <c r="T173" s="883"/>
      <c r="U173" s="849"/>
      <c r="V173" s="896"/>
      <c r="W173" s="828">
        <f t="shared" si="57"/>
        <v>0</v>
      </c>
    </row>
    <row r="174" spans="1:23" s="261" customFormat="1" ht="17.25" hidden="1" customHeight="1" x14ac:dyDescent="0.35">
      <c r="A174" s="264"/>
      <c r="B174" s="279"/>
      <c r="C174" s="1543"/>
      <c r="D174" s="260" t="s">
        <v>709</v>
      </c>
      <c r="E174" s="1551" t="s">
        <v>334</v>
      </c>
      <c r="F174" s="839"/>
      <c r="G174" s="835"/>
      <c r="H174" s="835"/>
      <c r="I174" s="835"/>
      <c r="J174" s="835"/>
      <c r="K174" s="835"/>
      <c r="L174" s="835"/>
      <c r="M174" s="835"/>
      <c r="N174" s="835"/>
      <c r="O174" s="835"/>
      <c r="P174" s="835"/>
      <c r="Q174" s="835"/>
      <c r="R174" s="870"/>
      <c r="S174" s="831">
        <f t="shared" si="56"/>
        <v>0</v>
      </c>
      <c r="T174" s="879"/>
      <c r="U174" s="836"/>
      <c r="V174" s="892"/>
      <c r="W174" s="904">
        <f t="shared" si="57"/>
        <v>0</v>
      </c>
    </row>
    <row r="175" spans="1:23" ht="17.25" hidden="1" customHeight="1" x14ac:dyDescent="0.35">
      <c r="A175" s="266"/>
      <c r="B175" s="280"/>
      <c r="C175" s="1543"/>
      <c r="D175" s="263" t="s">
        <v>299</v>
      </c>
      <c r="E175" s="1551"/>
      <c r="F175" s="840"/>
      <c r="G175" s="825">
        <f t="shared" ref="G175:R175" si="68">G174+G176</f>
        <v>0</v>
      </c>
      <c r="H175" s="825">
        <f t="shared" si="68"/>
        <v>0</v>
      </c>
      <c r="I175" s="825">
        <f t="shared" si="68"/>
        <v>0</v>
      </c>
      <c r="J175" s="825">
        <f t="shared" si="68"/>
        <v>0</v>
      </c>
      <c r="K175" s="825">
        <f t="shared" si="68"/>
        <v>0</v>
      </c>
      <c r="L175" s="825">
        <f t="shared" si="68"/>
        <v>0</v>
      </c>
      <c r="M175" s="825">
        <f t="shared" si="68"/>
        <v>0</v>
      </c>
      <c r="N175" s="825">
        <f t="shared" si="68"/>
        <v>0</v>
      </c>
      <c r="O175" s="825">
        <f t="shared" si="68"/>
        <v>0</v>
      </c>
      <c r="P175" s="825">
        <f t="shared" si="68"/>
        <v>0</v>
      </c>
      <c r="Q175" s="825">
        <f t="shared" si="68"/>
        <v>0</v>
      </c>
      <c r="R175" s="827">
        <f t="shared" si="68"/>
        <v>0</v>
      </c>
      <c r="S175" s="831">
        <f t="shared" si="56"/>
        <v>0</v>
      </c>
      <c r="T175" s="880"/>
      <c r="U175" s="838"/>
      <c r="V175" s="893"/>
      <c r="W175" s="904">
        <f t="shared" si="57"/>
        <v>0</v>
      </c>
    </row>
    <row r="176" spans="1:23" ht="17.25" hidden="1" customHeight="1" x14ac:dyDescent="0.35">
      <c r="A176" s="266"/>
      <c r="B176" s="280"/>
      <c r="C176" s="1543"/>
      <c r="D176" s="263" t="s">
        <v>17</v>
      </c>
      <c r="E176" s="1551"/>
      <c r="F176" s="840"/>
      <c r="G176" s="825"/>
      <c r="H176" s="825"/>
      <c r="I176" s="825"/>
      <c r="J176" s="825"/>
      <c r="K176" s="825"/>
      <c r="L176" s="825"/>
      <c r="M176" s="825"/>
      <c r="N176" s="825"/>
      <c r="O176" s="825"/>
      <c r="P176" s="825"/>
      <c r="Q176" s="825"/>
      <c r="R176" s="827"/>
      <c r="S176" s="831">
        <f t="shared" si="56"/>
        <v>0</v>
      </c>
      <c r="T176" s="880"/>
      <c r="U176" s="838"/>
      <c r="V176" s="893"/>
      <c r="W176" s="904">
        <f t="shared" si="57"/>
        <v>0</v>
      </c>
    </row>
    <row r="177" spans="1:23" s="261" customFormat="1" ht="17.25" customHeight="1" x14ac:dyDescent="0.35">
      <c r="A177" s="264"/>
      <c r="B177" s="279"/>
      <c r="C177" s="1543" t="s">
        <v>358</v>
      </c>
      <c r="D177" s="260" t="s">
        <v>709</v>
      </c>
      <c r="E177" s="1551" t="s">
        <v>350</v>
      </c>
      <c r="F177" s="839"/>
      <c r="G177" s="835"/>
      <c r="H177" s="835"/>
      <c r="I177" s="835"/>
      <c r="J177" s="835">
        <v>200</v>
      </c>
      <c r="K177" s="835"/>
      <c r="L177" s="835"/>
      <c r="M177" s="835"/>
      <c r="N177" s="835"/>
      <c r="O177" s="835"/>
      <c r="P177" s="835"/>
      <c r="Q177" s="835"/>
      <c r="R177" s="870"/>
      <c r="S177" s="831">
        <f t="shared" si="56"/>
        <v>200</v>
      </c>
      <c r="T177" s="879"/>
      <c r="U177" s="836"/>
      <c r="V177" s="892"/>
      <c r="W177" s="904">
        <f t="shared" si="57"/>
        <v>200</v>
      </c>
    </row>
    <row r="178" spans="1:23" ht="17.25" customHeight="1" x14ac:dyDescent="0.35">
      <c r="A178" s="266"/>
      <c r="B178" s="280"/>
      <c r="C178" s="1543"/>
      <c r="D178" s="263" t="s">
        <v>299</v>
      </c>
      <c r="E178" s="1551"/>
      <c r="F178" s="840"/>
      <c r="G178" s="825">
        <f t="shared" ref="G178:R178" si="69">G177+G179</f>
        <v>0</v>
      </c>
      <c r="H178" s="825">
        <f t="shared" si="69"/>
        <v>0</v>
      </c>
      <c r="I178" s="825">
        <f t="shared" si="69"/>
        <v>0</v>
      </c>
      <c r="J178" s="825">
        <f t="shared" si="69"/>
        <v>200</v>
      </c>
      <c r="K178" s="825">
        <f t="shared" si="69"/>
        <v>0</v>
      </c>
      <c r="L178" s="825">
        <f t="shared" si="69"/>
        <v>0</v>
      </c>
      <c r="M178" s="825">
        <f t="shared" si="69"/>
        <v>0</v>
      </c>
      <c r="N178" s="825">
        <f t="shared" si="69"/>
        <v>0</v>
      </c>
      <c r="O178" s="825">
        <f t="shared" si="69"/>
        <v>0</v>
      </c>
      <c r="P178" s="825">
        <f t="shared" si="69"/>
        <v>0</v>
      </c>
      <c r="Q178" s="825">
        <f t="shared" si="69"/>
        <v>0</v>
      </c>
      <c r="R178" s="827">
        <f t="shared" si="69"/>
        <v>0</v>
      </c>
      <c r="S178" s="831">
        <f t="shared" si="56"/>
        <v>200</v>
      </c>
      <c r="T178" s="830">
        <f>T177+T179</f>
        <v>0</v>
      </c>
      <c r="U178" s="825">
        <f>U177+U179</f>
        <v>0</v>
      </c>
      <c r="V178" s="827">
        <f>V177+V179</f>
        <v>0</v>
      </c>
      <c r="W178" s="904">
        <f t="shared" si="57"/>
        <v>200</v>
      </c>
    </row>
    <row r="179" spans="1:23" ht="17.25" customHeight="1" x14ac:dyDescent="0.4">
      <c r="A179" s="266"/>
      <c r="B179" s="280"/>
      <c r="C179" s="1543"/>
      <c r="D179" s="263" t="s">
        <v>17</v>
      </c>
      <c r="E179" s="1551"/>
      <c r="F179" s="853"/>
      <c r="G179" s="854"/>
      <c r="H179" s="854"/>
      <c r="I179" s="854"/>
      <c r="J179" s="854"/>
      <c r="K179" s="854"/>
      <c r="L179" s="854">
        <v>0</v>
      </c>
      <c r="M179" s="854"/>
      <c r="N179" s="854"/>
      <c r="O179" s="854"/>
      <c r="P179" s="854"/>
      <c r="Q179" s="854"/>
      <c r="R179" s="874"/>
      <c r="S179" s="832">
        <f t="shared" si="56"/>
        <v>0</v>
      </c>
      <c r="T179" s="886"/>
      <c r="U179" s="855"/>
      <c r="V179" s="899"/>
      <c r="W179" s="828">
        <f t="shared" si="57"/>
        <v>0</v>
      </c>
    </row>
    <row r="180" spans="1:23" ht="17.25" customHeight="1" x14ac:dyDescent="0.4">
      <c r="A180" s="266"/>
      <c r="B180" s="280"/>
      <c r="C180" s="1543" t="s">
        <v>775</v>
      </c>
      <c r="D180" s="260" t="s">
        <v>709</v>
      </c>
      <c r="E180" s="1551" t="s">
        <v>334</v>
      </c>
      <c r="F180" s="853"/>
      <c r="G180" s="854"/>
      <c r="H180" s="854"/>
      <c r="I180" s="825"/>
      <c r="J180" s="825"/>
      <c r="K180" s="825"/>
      <c r="L180" s="825"/>
      <c r="M180" s="825"/>
      <c r="N180" s="854"/>
      <c r="O180" s="854"/>
      <c r="P180" s="854"/>
      <c r="Q180" s="854"/>
      <c r="R180" s="874">
        <v>263303</v>
      </c>
      <c r="S180" s="832">
        <f t="shared" si="56"/>
        <v>263303</v>
      </c>
      <c r="T180" s="886"/>
      <c r="U180" s="855"/>
      <c r="V180" s="899"/>
      <c r="W180" s="828">
        <f t="shared" si="57"/>
        <v>263303</v>
      </c>
    </row>
    <row r="181" spans="1:23" ht="17.25" customHeight="1" x14ac:dyDescent="0.4">
      <c r="A181" s="266"/>
      <c r="B181" s="280"/>
      <c r="C181" s="1543"/>
      <c r="D181" s="263" t="s">
        <v>299</v>
      </c>
      <c r="E181" s="1551"/>
      <c r="F181" s="853"/>
      <c r="G181" s="825">
        <f>G180+G182</f>
        <v>0</v>
      </c>
      <c r="H181" s="825">
        <f t="shared" ref="H181:T181" si="70">H180+H182</f>
        <v>0</v>
      </c>
      <c r="I181" s="854">
        <f t="shared" si="70"/>
        <v>0</v>
      </c>
      <c r="J181" s="854">
        <f t="shared" si="70"/>
        <v>0</v>
      </c>
      <c r="K181" s="854">
        <f t="shared" si="70"/>
        <v>0</v>
      </c>
      <c r="L181" s="854">
        <f t="shared" si="70"/>
        <v>0</v>
      </c>
      <c r="M181" s="854">
        <f t="shared" si="70"/>
        <v>0</v>
      </c>
      <c r="N181" s="825">
        <f t="shared" si="70"/>
        <v>0</v>
      </c>
      <c r="O181" s="825">
        <f t="shared" si="70"/>
        <v>0</v>
      </c>
      <c r="P181" s="825">
        <f t="shared" si="70"/>
        <v>0</v>
      </c>
      <c r="Q181" s="825">
        <f t="shared" si="70"/>
        <v>0</v>
      </c>
      <c r="R181" s="825">
        <f t="shared" si="70"/>
        <v>878303</v>
      </c>
      <c r="S181" s="832">
        <f t="shared" si="56"/>
        <v>878303</v>
      </c>
      <c r="T181" s="825">
        <f t="shared" si="70"/>
        <v>0</v>
      </c>
      <c r="U181" s="825">
        <f t="shared" ref="U181" si="71">U180+U182</f>
        <v>0</v>
      </c>
      <c r="V181" s="825">
        <f t="shared" ref="V181" si="72">V180+V182</f>
        <v>0</v>
      </c>
      <c r="W181" s="828">
        <f t="shared" si="57"/>
        <v>878303</v>
      </c>
    </row>
    <row r="182" spans="1:23" ht="17.25" customHeight="1" x14ac:dyDescent="0.4">
      <c r="A182" s="266"/>
      <c r="B182" s="280"/>
      <c r="C182" s="1543"/>
      <c r="D182" s="263" t="s">
        <v>17</v>
      </c>
      <c r="E182" s="1551"/>
      <c r="F182" s="853"/>
      <c r="G182" s="854"/>
      <c r="H182" s="854"/>
      <c r="I182" s="854">
        <v>0</v>
      </c>
      <c r="J182" s="854"/>
      <c r="K182" s="854"/>
      <c r="L182" s="854"/>
      <c r="M182" s="854">
        <v>0</v>
      </c>
      <c r="N182" s="854"/>
      <c r="O182" s="854"/>
      <c r="P182" s="854"/>
      <c r="Q182" s="854"/>
      <c r="R182" s="874">
        <v>615000</v>
      </c>
      <c r="S182" s="832">
        <f t="shared" si="56"/>
        <v>615000</v>
      </c>
      <c r="T182" s="886"/>
      <c r="U182" s="855"/>
      <c r="V182" s="899"/>
      <c r="W182" s="828">
        <f t="shared" si="57"/>
        <v>615000</v>
      </c>
    </row>
    <row r="183" spans="1:23" s="261" customFormat="1" ht="17.25" customHeight="1" x14ac:dyDescent="0.35">
      <c r="A183" s="264"/>
      <c r="B183" s="279"/>
      <c r="C183" s="1541" t="s">
        <v>317</v>
      </c>
      <c r="D183" s="260" t="s">
        <v>709</v>
      </c>
      <c r="E183" s="1551" t="s">
        <v>269</v>
      </c>
      <c r="F183" s="839"/>
      <c r="G183" s="835"/>
      <c r="H183" s="835"/>
      <c r="I183" s="835"/>
      <c r="J183" s="835"/>
      <c r="K183" s="835"/>
      <c r="L183" s="835">
        <v>1000</v>
      </c>
      <c r="M183" s="835"/>
      <c r="N183" s="835"/>
      <c r="O183" s="835"/>
      <c r="P183" s="835"/>
      <c r="Q183" s="835"/>
      <c r="R183" s="870"/>
      <c r="S183" s="831">
        <f t="shared" si="56"/>
        <v>1000</v>
      </c>
      <c r="T183" s="879"/>
      <c r="U183" s="836"/>
      <c r="V183" s="892"/>
      <c r="W183" s="904">
        <f t="shared" si="57"/>
        <v>1000</v>
      </c>
    </row>
    <row r="184" spans="1:23" ht="17.25" customHeight="1" x14ac:dyDescent="0.35">
      <c r="A184" s="266"/>
      <c r="B184" s="280"/>
      <c r="C184" s="1541"/>
      <c r="D184" s="263" t="s">
        <v>299</v>
      </c>
      <c r="E184" s="1551"/>
      <c r="F184" s="840"/>
      <c r="G184" s="825">
        <f t="shared" ref="G184:V184" si="73">G183+G185</f>
        <v>0</v>
      </c>
      <c r="H184" s="825">
        <f t="shared" si="73"/>
        <v>0</v>
      </c>
      <c r="I184" s="825">
        <f t="shared" si="73"/>
        <v>0</v>
      </c>
      <c r="J184" s="825">
        <f t="shared" si="73"/>
        <v>0</v>
      </c>
      <c r="K184" s="825">
        <f t="shared" si="73"/>
        <v>0</v>
      </c>
      <c r="L184" s="825">
        <f t="shared" si="73"/>
        <v>1000</v>
      </c>
      <c r="M184" s="825">
        <f t="shared" si="73"/>
        <v>0</v>
      </c>
      <c r="N184" s="825">
        <f t="shared" si="73"/>
        <v>0</v>
      </c>
      <c r="O184" s="825">
        <f t="shared" si="73"/>
        <v>0</v>
      </c>
      <c r="P184" s="825">
        <f t="shared" si="73"/>
        <v>0</v>
      </c>
      <c r="Q184" s="825">
        <f t="shared" si="73"/>
        <v>0</v>
      </c>
      <c r="R184" s="827">
        <f t="shared" si="73"/>
        <v>0</v>
      </c>
      <c r="S184" s="831">
        <f t="shared" si="56"/>
        <v>1000</v>
      </c>
      <c r="T184" s="830">
        <f t="shared" si="73"/>
        <v>0</v>
      </c>
      <c r="U184" s="825">
        <f t="shared" si="73"/>
        <v>0</v>
      </c>
      <c r="V184" s="827">
        <f t="shared" si="73"/>
        <v>0</v>
      </c>
      <c r="W184" s="904">
        <f t="shared" si="57"/>
        <v>1000</v>
      </c>
    </row>
    <row r="185" spans="1:23" ht="17.25" customHeight="1" x14ac:dyDescent="0.35">
      <c r="A185" s="266"/>
      <c r="B185" s="280"/>
      <c r="C185" s="1541"/>
      <c r="D185" s="263" t="s">
        <v>17</v>
      </c>
      <c r="E185" s="1551"/>
      <c r="F185" s="840"/>
      <c r="G185" s="825"/>
      <c r="H185" s="825"/>
      <c r="I185" s="825"/>
      <c r="J185" s="825"/>
      <c r="K185" s="825"/>
      <c r="L185" s="825"/>
      <c r="M185" s="825"/>
      <c r="N185" s="825"/>
      <c r="O185" s="825"/>
      <c r="P185" s="825"/>
      <c r="Q185" s="825"/>
      <c r="R185" s="827"/>
      <c r="S185" s="831">
        <f t="shared" si="56"/>
        <v>0</v>
      </c>
      <c r="T185" s="880"/>
      <c r="U185" s="838"/>
      <c r="V185" s="893"/>
      <c r="W185" s="904">
        <f t="shared" si="57"/>
        <v>0</v>
      </c>
    </row>
    <row r="186" spans="1:23" s="261" customFormat="1" ht="17.25" hidden="1" customHeight="1" x14ac:dyDescent="0.35">
      <c r="A186" s="264"/>
      <c r="B186" s="265"/>
      <c r="C186" s="1543"/>
      <c r="D186" s="260" t="s">
        <v>709</v>
      </c>
      <c r="E186" s="1551" t="s">
        <v>334</v>
      </c>
      <c r="F186" s="839"/>
      <c r="G186" s="835"/>
      <c r="H186" s="835"/>
      <c r="I186" s="835"/>
      <c r="J186" s="835"/>
      <c r="K186" s="835"/>
      <c r="L186" s="835"/>
      <c r="M186" s="835"/>
      <c r="N186" s="835"/>
      <c r="O186" s="835"/>
      <c r="P186" s="835"/>
      <c r="Q186" s="835"/>
      <c r="R186" s="870"/>
      <c r="S186" s="831">
        <f t="shared" si="56"/>
        <v>0</v>
      </c>
      <c r="T186" s="879"/>
      <c r="U186" s="836"/>
      <c r="V186" s="892"/>
      <c r="W186" s="904">
        <f t="shared" si="57"/>
        <v>0</v>
      </c>
    </row>
    <row r="187" spans="1:23" ht="17.25" hidden="1" customHeight="1" x14ac:dyDescent="0.35">
      <c r="A187" s="266"/>
      <c r="B187" s="267"/>
      <c r="C187" s="1543"/>
      <c r="D187" s="263" t="s">
        <v>299</v>
      </c>
      <c r="E187" s="1551"/>
      <c r="F187" s="840"/>
      <c r="G187" s="825">
        <f t="shared" ref="G187:V187" si="74">G186+G188</f>
        <v>0</v>
      </c>
      <c r="H187" s="825">
        <f t="shared" si="74"/>
        <v>0</v>
      </c>
      <c r="I187" s="825">
        <f t="shared" si="74"/>
        <v>0</v>
      </c>
      <c r="J187" s="825">
        <f t="shared" si="74"/>
        <v>0</v>
      </c>
      <c r="K187" s="825">
        <f t="shared" si="74"/>
        <v>0</v>
      </c>
      <c r="L187" s="825">
        <f t="shared" si="74"/>
        <v>0</v>
      </c>
      <c r="M187" s="825">
        <f t="shared" si="74"/>
        <v>0</v>
      </c>
      <c r="N187" s="825">
        <f t="shared" si="74"/>
        <v>0</v>
      </c>
      <c r="O187" s="825">
        <f t="shared" si="74"/>
        <v>0</v>
      </c>
      <c r="P187" s="825">
        <f t="shared" si="74"/>
        <v>0</v>
      </c>
      <c r="Q187" s="825">
        <f t="shared" si="74"/>
        <v>0</v>
      </c>
      <c r="R187" s="827">
        <f t="shared" si="74"/>
        <v>0</v>
      </c>
      <c r="S187" s="831">
        <f t="shared" si="56"/>
        <v>0</v>
      </c>
      <c r="T187" s="830">
        <f t="shared" si="74"/>
        <v>0</v>
      </c>
      <c r="U187" s="825">
        <f t="shared" si="74"/>
        <v>0</v>
      </c>
      <c r="V187" s="827">
        <f t="shared" si="74"/>
        <v>0</v>
      </c>
      <c r="W187" s="904">
        <f t="shared" si="57"/>
        <v>0</v>
      </c>
    </row>
    <row r="188" spans="1:23" ht="17.25" hidden="1" customHeight="1" x14ac:dyDescent="0.35">
      <c r="A188" s="266"/>
      <c r="B188" s="267"/>
      <c r="C188" s="1543"/>
      <c r="D188" s="263" t="s">
        <v>17</v>
      </c>
      <c r="E188" s="1551"/>
      <c r="F188" s="840"/>
      <c r="G188" s="825"/>
      <c r="H188" s="825"/>
      <c r="I188" s="825"/>
      <c r="J188" s="825"/>
      <c r="K188" s="825"/>
      <c r="L188" s="825"/>
      <c r="M188" s="825"/>
      <c r="N188" s="825"/>
      <c r="O188" s="825"/>
      <c r="P188" s="825"/>
      <c r="Q188" s="825"/>
      <c r="R188" s="827"/>
      <c r="S188" s="831">
        <f t="shared" si="56"/>
        <v>0</v>
      </c>
      <c r="T188" s="880"/>
      <c r="U188" s="838"/>
      <c r="V188" s="893"/>
      <c r="W188" s="904">
        <f t="shared" si="57"/>
        <v>0</v>
      </c>
    </row>
    <row r="189" spans="1:23" s="261" customFormat="1" ht="17.25" hidden="1" customHeight="1" x14ac:dyDescent="0.35">
      <c r="A189" s="264"/>
      <c r="B189" s="265"/>
      <c r="C189" s="1540"/>
      <c r="D189" s="260" t="s">
        <v>709</v>
      </c>
      <c r="E189" s="1551" t="s">
        <v>334</v>
      </c>
      <c r="F189" s="839"/>
      <c r="G189" s="835"/>
      <c r="H189" s="835"/>
      <c r="I189" s="835"/>
      <c r="J189" s="835"/>
      <c r="K189" s="835"/>
      <c r="L189" s="835"/>
      <c r="M189" s="835"/>
      <c r="N189" s="835"/>
      <c r="O189" s="835"/>
      <c r="P189" s="835"/>
      <c r="Q189" s="835"/>
      <c r="R189" s="870"/>
      <c r="S189" s="831">
        <f t="shared" si="56"/>
        <v>0</v>
      </c>
      <c r="T189" s="879"/>
      <c r="U189" s="836"/>
      <c r="V189" s="892"/>
      <c r="W189" s="904">
        <f t="shared" si="57"/>
        <v>0</v>
      </c>
    </row>
    <row r="190" spans="1:23" ht="17.25" hidden="1" customHeight="1" x14ac:dyDescent="0.35">
      <c r="A190" s="266"/>
      <c r="B190" s="267"/>
      <c r="C190" s="1540"/>
      <c r="D190" s="263" t="s">
        <v>299</v>
      </c>
      <c r="E190" s="1551"/>
      <c r="F190" s="840"/>
      <c r="G190" s="825">
        <f t="shared" ref="G190:V190" si="75">G189+G191</f>
        <v>0</v>
      </c>
      <c r="H190" s="825">
        <f t="shared" si="75"/>
        <v>0</v>
      </c>
      <c r="I190" s="825">
        <f t="shared" si="75"/>
        <v>0</v>
      </c>
      <c r="J190" s="825">
        <f t="shared" si="75"/>
        <v>0</v>
      </c>
      <c r="K190" s="825">
        <f t="shared" si="75"/>
        <v>0</v>
      </c>
      <c r="L190" s="825">
        <f t="shared" si="75"/>
        <v>0</v>
      </c>
      <c r="M190" s="825">
        <f t="shared" si="75"/>
        <v>0</v>
      </c>
      <c r="N190" s="825">
        <f t="shared" si="75"/>
        <v>0</v>
      </c>
      <c r="O190" s="825">
        <f t="shared" si="75"/>
        <v>0</v>
      </c>
      <c r="P190" s="825">
        <f t="shared" si="75"/>
        <v>0</v>
      </c>
      <c r="Q190" s="825">
        <f t="shared" si="75"/>
        <v>0</v>
      </c>
      <c r="R190" s="827">
        <f t="shared" si="75"/>
        <v>0</v>
      </c>
      <c r="S190" s="831">
        <f t="shared" si="56"/>
        <v>0</v>
      </c>
      <c r="T190" s="830">
        <f t="shared" si="75"/>
        <v>0</v>
      </c>
      <c r="U190" s="825">
        <f t="shared" si="75"/>
        <v>0</v>
      </c>
      <c r="V190" s="827">
        <f t="shared" si="75"/>
        <v>0</v>
      </c>
      <c r="W190" s="904">
        <f t="shared" si="57"/>
        <v>0</v>
      </c>
    </row>
    <row r="191" spans="1:23" ht="17.25" hidden="1" customHeight="1" x14ac:dyDescent="0.35">
      <c r="A191" s="266"/>
      <c r="B191" s="267"/>
      <c r="C191" s="1540"/>
      <c r="D191" s="263" t="s">
        <v>17</v>
      </c>
      <c r="E191" s="1551"/>
      <c r="F191" s="840"/>
      <c r="G191" s="825"/>
      <c r="H191" s="825"/>
      <c r="I191" s="825"/>
      <c r="J191" s="825"/>
      <c r="K191" s="825"/>
      <c r="L191" s="825"/>
      <c r="M191" s="825"/>
      <c r="N191" s="825"/>
      <c r="O191" s="825"/>
      <c r="P191" s="825"/>
      <c r="Q191" s="825"/>
      <c r="R191" s="827"/>
      <c r="S191" s="831">
        <f t="shared" si="56"/>
        <v>0</v>
      </c>
      <c r="T191" s="880"/>
      <c r="U191" s="838"/>
      <c r="V191" s="893"/>
      <c r="W191" s="904">
        <f t="shared" si="57"/>
        <v>0</v>
      </c>
    </row>
    <row r="192" spans="1:23" s="261" customFormat="1" ht="17.25" customHeight="1" x14ac:dyDescent="0.35">
      <c r="A192" s="264"/>
      <c r="B192" s="265"/>
      <c r="C192" s="1543" t="s">
        <v>336</v>
      </c>
      <c r="D192" s="260" t="s">
        <v>709</v>
      </c>
      <c r="E192" s="1551" t="s">
        <v>334</v>
      </c>
      <c r="F192" s="839"/>
      <c r="G192" s="835"/>
      <c r="H192" s="835"/>
      <c r="I192" s="835">
        <v>13600</v>
      </c>
      <c r="J192" s="835"/>
      <c r="K192" s="835"/>
      <c r="L192" s="835"/>
      <c r="M192" s="835"/>
      <c r="N192" s="835"/>
      <c r="O192" s="835"/>
      <c r="P192" s="835"/>
      <c r="Q192" s="835"/>
      <c r="R192" s="870"/>
      <c r="S192" s="831">
        <f t="shared" si="56"/>
        <v>13600</v>
      </c>
      <c r="T192" s="879"/>
      <c r="U192" s="836"/>
      <c r="V192" s="892"/>
      <c r="W192" s="904">
        <f t="shared" si="57"/>
        <v>13600</v>
      </c>
    </row>
    <row r="193" spans="1:23" ht="17.25" customHeight="1" x14ac:dyDescent="0.35">
      <c r="A193" s="266"/>
      <c r="B193" s="267"/>
      <c r="C193" s="1543"/>
      <c r="D193" s="263" t="s">
        <v>299</v>
      </c>
      <c r="E193" s="1551"/>
      <c r="F193" s="840"/>
      <c r="G193" s="825">
        <f t="shared" ref="G193:V193" si="76">G192+G194</f>
        <v>0</v>
      </c>
      <c r="H193" s="825">
        <f t="shared" si="76"/>
        <v>0</v>
      </c>
      <c r="I193" s="825">
        <f t="shared" si="76"/>
        <v>13600</v>
      </c>
      <c r="J193" s="825">
        <f t="shared" si="76"/>
        <v>0</v>
      </c>
      <c r="K193" s="825">
        <f t="shared" si="76"/>
        <v>0</v>
      </c>
      <c r="L193" s="825">
        <f t="shared" si="76"/>
        <v>0</v>
      </c>
      <c r="M193" s="825">
        <f t="shared" si="76"/>
        <v>0</v>
      </c>
      <c r="N193" s="825">
        <f t="shared" si="76"/>
        <v>0</v>
      </c>
      <c r="O193" s="825">
        <f t="shared" si="76"/>
        <v>0</v>
      </c>
      <c r="P193" s="825">
        <f t="shared" si="76"/>
        <v>0</v>
      </c>
      <c r="Q193" s="825">
        <f t="shared" si="76"/>
        <v>0</v>
      </c>
      <c r="R193" s="827">
        <f t="shared" si="76"/>
        <v>0</v>
      </c>
      <c r="S193" s="831">
        <f t="shared" si="56"/>
        <v>13600</v>
      </c>
      <c r="T193" s="830">
        <f t="shared" si="76"/>
        <v>0</v>
      </c>
      <c r="U193" s="825">
        <f t="shared" si="76"/>
        <v>0</v>
      </c>
      <c r="V193" s="827">
        <f t="shared" si="76"/>
        <v>0</v>
      </c>
      <c r="W193" s="904">
        <f t="shared" si="57"/>
        <v>13600</v>
      </c>
    </row>
    <row r="194" spans="1:23" s="441" customFormat="1" ht="17.25" customHeight="1" x14ac:dyDescent="0.4">
      <c r="A194" s="439"/>
      <c r="B194" s="440"/>
      <c r="C194" s="1543"/>
      <c r="D194" s="263" t="s">
        <v>17</v>
      </c>
      <c r="E194" s="1551"/>
      <c r="F194" s="848"/>
      <c r="G194" s="847"/>
      <c r="H194" s="847"/>
      <c r="I194" s="847"/>
      <c r="J194" s="847"/>
      <c r="K194" s="847"/>
      <c r="L194" s="847">
        <v>0</v>
      </c>
      <c r="M194" s="847"/>
      <c r="N194" s="847"/>
      <c r="O194" s="847"/>
      <c r="P194" s="847"/>
      <c r="Q194" s="847"/>
      <c r="R194" s="872">
        <v>0</v>
      </c>
      <c r="S194" s="832">
        <f t="shared" si="56"/>
        <v>0</v>
      </c>
      <c r="T194" s="883"/>
      <c r="U194" s="849"/>
      <c r="V194" s="896"/>
      <c r="W194" s="828">
        <f t="shared" si="57"/>
        <v>0</v>
      </c>
    </row>
    <row r="195" spans="1:23" s="261" customFormat="1" ht="17.25" customHeight="1" x14ac:dyDescent="0.35">
      <c r="A195" s="264"/>
      <c r="B195" s="265"/>
      <c r="C195" s="1543" t="s">
        <v>344</v>
      </c>
      <c r="D195" s="260" t="s">
        <v>709</v>
      </c>
      <c r="E195" s="1551" t="s">
        <v>334</v>
      </c>
      <c r="F195" s="839"/>
      <c r="G195" s="835"/>
      <c r="H195" s="835"/>
      <c r="I195" s="835">
        <v>1500</v>
      </c>
      <c r="J195" s="835"/>
      <c r="K195" s="835"/>
      <c r="L195" s="835"/>
      <c r="M195" s="835"/>
      <c r="N195" s="835"/>
      <c r="O195" s="835"/>
      <c r="P195" s="835"/>
      <c r="Q195" s="835"/>
      <c r="R195" s="870"/>
      <c r="S195" s="831">
        <f t="shared" si="56"/>
        <v>1500</v>
      </c>
      <c r="T195" s="879"/>
      <c r="U195" s="836"/>
      <c r="V195" s="892"/>
      <c r="W195" s="904">
        <f t="shared" si="57"/>
        <v>1500</v>
      </c>
    </row>
    <row r="196" spans="1:23" ht="17.25" customHeight="1" x14ac:dyDescent="0.35">
      <c r="A196" s="266"/>
      <c r="B196" s="267"/>
      <c r="C196" s="1543"/>
      <c r="D196" s="263" t="s">
        <v>299</v>
      </c>
      <c r="E196" s="1551"/>
      <c r="F196" s="840"/>
      <c r="G196" s="825">
        <f t="shared" ref="G196:V196" si="77">G195+G197</f>
        <v>0</v>
      </c>
      <c r="H196" s="825">
        <f t="shared" si="77"/>
        <v>0</v>
      </c>
      <c r="I196" s="825">
        <f t="shared" si="77"/>
        <v>1500</v>
      </c>
      <c r="J196" s="825">
        <f t="shared" si="77"/>
        <v>0</v>
      </c>
      <c r="K196" s="825">
        <f t="shared" si="77"/>
        <v>0</v>
      </c>
      <c r="L196" s="825">
        <f t="shared" si="77"/>
        <v>0</v>
      </c>
      <c r="M196" s="825">
        <f t="shared" si="77"/>
        <v>0</v>
      </c>
      <c r="N196" s="825">
        <f t="shared" si="77"/>
        <v>0</v>
      </c>
      <c r="O196" s="825">
        <f t="shared" si="77"/>
        <v>0</v>
      </c>
      <c r="P196" s="825">
        <f t="shared" si="77"/>
        <v>0</v>
      </c>
      <c r="Q196" s="825">
        <f t="shared" si="77"/>
        <v>0</v>
      </c>
      <c r="R196" s="827">
        <f t="shared" si="77"/>
        <v>0</v>
      </c>
      <c r="S196" s="831">
        <f t="shared" si="56"/>
        <v>1500</v>
      </c>
      <c r="T196" s="830">
        <f t="shared" si="77"/>
        <v>0</v>
      </c>
      <c r="U196" s="825">
        <f t="shared" si="77"/>
        <v>0</v>
      </c>
      <c r="V196" s="827">
        <f t="shared" si="77"/>
        <v>0</v>
      </c>
      <c r="W196" s="904">
        <f t="shared" si="57"/>
        <v>1500</v>
      </c>
    </row>
    <row r="197" spans="1:23" ht="17.25" customHeight="1" x14ac:dyDescent="0.35">
      <c r="A197" s="266"/>
      <c r="B197" s="267"/>
      <c r="C197" s="1543"/>
      <c r="D197" s="263" t="s">
        <v>17</v>
      </c>
      <c r="E197" s="1551"/>
      <c r="F197" s="840"/>
      <c r="G197" s="825"/>
      <c r="H197" s="825"/>
      <c r="I197" s="825"/>
      <c r="J197" s="825"/>
      <c r="K197" s="825"/>
      <c r="L197" s="825"/>
      <c r="M197" s="825"/>
      <c r="N197" s="825"/>
      <c r="O197" s="825"/>
      <c r="P197" s="825"/>
      <c r="Q197" s="825"/>
      <c r="R197" s="827"/>
      <c r="S197" s="831">
        <f t="shared" si="56"/>
        <v>0</v>
      </c>
      <c r="T197" s="880"/>
      <c r="U197" s="838"/>
      <c r="V197" s="893"/>
      <c r="W197" s="904">
        <f t="shared" si="57"/>
        <v>0</v>
      </c>
    </row>
    <row r="198" spans="1:23" s="261" customFormat="1" ht="17.25" hidden="1" customHeight="1" x14ac:dyDescent="0.35">
      <c r="A198" s="264"/>
      <c r="B198" s="265"/>
      <c r="C198" s="1543" t="s">
        <v>623</v>
      </c>
      <c r="D198" s="260" t="s">
        <v>709</v>
      </c>
      <c r="E198" s="1551" t="s">
        <v>350</v>
      </c>
      <c r="F198" s="839"/>
      <c r="G198" s="835"/>
      <c r="H198" s="835"/>
      <c r="I198" s="835"/>
      <c r="J198" s="835"/>
      <c r="K198" s="835">
        <v>0</v>
      </c>
      <c r="L198" s="835"/>
      <c r="M198" s="835"/>
      <c r="N198" s="835"/>
      <c r="O198" s="835"/>
      <c r="P198" s="835"/>
      <c r="Q198" s="835"/>
      <c r="R198" s="870"/>
      <c r="S198" s="831">
        <f t="shared" si="56"/>
        <v>0</v>
      </c>
      <c r="T198" s="879"/>
      <c r="U198" s="836"/>
      <c r="V198" s="892"/>
      <c r="W198" s="904">
        <f t="shared" si="57"/>
        <v>0</v>
      </c>
    </row>
    <row r="199" spans="1:23" ht="17.25" hidden="1" customHeight="1" x14ac:dyDescent="0.35">
      <c r="A199" s="266"/>
      <c r="B199" s="267"/>
      <c r="C199" s="1543"/>
      <c r="D199" s="263" t="s">
        <v>299</v>
      </c>
      <c r="E199" s="1551"/>
      <c r="F199" s="840"/>
      <c r="G199" s="825">
        <f t="shared" ref="G199:V199" si="78">G198+G200</f>
        <v>0</v>
      </c>
      <c r="H199" s="825">
        <f t="shared" si="78"/>
        <v>0</v>
      </c>
      <c r="I199" s="825">
        <f t="shared" si="78"/>
        <v>0</v>
      </c>
      <c r="J199" s="825">
        <f t="shared" si="78"/>
        <v>0</v>
      </c>
      <c r="K199" s="825">
        <f t="shared" si="78"/>
        <v>0</v>
      </c>
      <c r="L199" s="825">
        <f t="shared" si="78"/>
        <v>0</v>
      </c>
      <c r="M199" s="825">
        <f t="shared" si="78"/>
        <v>0</v>
      </c>
      <c r="N199" s="825">
        <f t="shared" si="78"/>
        <v>0</v>
      </c>
      <c r="O199" s="825">
        <f t="shared" si="78"/>
        <v>0</v>
      </c>
      <c r="P199" s="825">
        <f t="shared" si="78"/>
        <v>0</v>
      </c>
      <c r="Q199" s="825">
        <f t="shared" si="78"/>
        <v>0</v>
      </c>
      <c r="R199" s="827">
        <f t="shared" si="78"/>
        <v>0</v>
      </c>
      <c r="S199" s="831">
        <f t="shared" si="56"/>
        <v>0</v>
      </c>
      <c r="T199" s="830">
        <f t="shared" si="78"/>
        <v>0</v>
      </c>
      <c r="U199" s="825">
        <f t="shared" si="78"/>
        <v>0</v>
      </c>
      <c r="V199" s="827">
        <f t="shared" si="78"/>
        <v>0</v>
      </c>
      <c r="W199" s="904">
        <f t="shared" si="57"/>
        <v>0</v>
      </c>
    </row>
    <row r="200" spans="1:23" s="441" customFormat="1" ht="17.25" hidden="1" customHeight="1" x14ac:dyDescent="0.4">
      <c r="A200" s="439"/>
      <c r="B200" s="440"/>
      <c r="C200" s="1543"/>
      <c r="D200" s="263" t="s">
        <v>17</v>
      </c>
      <c r="E200" s="1551"/>
      <c r="F200" s="848"/>
      <c r="G200" s="847"/>
      <c r="H200" s="847"/>
      <c r="I200" s="847"/>
      <c r="J200" s="847"/>
      <c r="K200" s="847">
        <v>0</v>
      </c>
      <c r="L200" s="847">
        <v>0</v>
      </c>
      <c r="M200" s="847"/>
      <c r="N200" s="847"/>
      <c r="O200" s="847"/>
      <c r="P200" s="847"/>
      <c r="Q200" s="847"/>
      <c r="R200" s="872"/>
      <c r="S200" s="832">
        <f t="shared" si="56"/>
        <v>0</v>
      </c>
      <c r="T200" s="883"/>
      <c r="U200" s="849"/>
      <c r="V200" s="896"/>
      <c r="W200" s="828">
        <f t="shared" si="57"/>
        <v>0</v>
      </c>
    </row>
    <row r="201" spans="1:23" s="261" customFormat="1" ht="17.25" customHeight="1" x14ac:dyDescent="0.35">
      <c r="A201" s="264"/>
      <c r="B201" s="265"/>
      <c r="C201" s="1543" t="s">
        <v>300</v>
      </c>
      <c r="D201" s="260" t="s">
        <v>709</v>
      </c>
      <c r="E201" s="1551" t="s">
        <v>269</v>
      </c>
      <c r="F201" s="839">
        <v>3</v>
      </c>
      <c r="G201" s="835">
        <v>29855</v>
      </c>
      <c r="H201" s="835">
        <v>5822</v>
      </c>
      <c r="I201" s="835">
        <v>6000</v>
      </c>
      <c r="J201" s="835"/>
      <c r="K201" s="835"/>
      <c r="L201" s="835"/>
      <c r="M201" s="835"/>
      <c r="N201" s="835"/>
      <c r="O201" s="835"/>
      <c r="P201" s="835"/>
      <c r="Q201" s="835"/>
      <c r="R201" s="870"/>
      <c r="S201" s="831">
        <f t="shared" si="56"/>
        <v>41677</v>
      </c>
      <c r="T201" s="879"/>
      <c r="U201" s="836"/>
      <c r="V201" s="892"/>
      <c r="W201" s="904">
        <f t="shared" si="57"/>
        <v>41677</v>
      </c>
    </row>
    <row r="202" spans="1:23" ht="17.25" customHeight="1" x14ac:dyDescent="0.35">
      <c r="A202" s="266"/>
      <c r="B202" s="267"/>
      <c r="C202" s="1543"/>
      <c r="D202" s="263" t="s">
        <v>299</v>
      </c>
      <c r="E202" s="1551"/>
      <c r="F202" s="840"/>
      <c r="G202" s="825">
        <f t="shared" ref="G202:V202" si="79">G201+G203</f>
        <v>29855</v>
      </c>
      <c r="H202" s="825">
        <f t="shared" si="79"/>
        <v>5822</v>
      </c>
      <c r="I202" s="825">
        <f t="shared" si="79"/>
        <v>6000</v>
      </c>
      <c r="J202" s="825">
        <f t="shared" si="79"/>
        <v>0</v>
      </c>
      <c r="K202" s="825">
        <f t="shared" si="79"/>
        <v>0</v>
      </c>
      <c r="L202" s="825">
        <f t="shared" si="79"/>
        <v>0</v>
      </c>
      <c r="M202" s="825">
        <f t="shared" si="79"/>
        <v>0</v>
      </c>
      <c r="N202" s="825">
        <f t="shared" si="79"/>
        <v>0</v>
      </c>
      <c r="O202" s="825">
        <f t="shared" si="79"/>
        <v>0</v>
      </c>
      <c r="P202" s="825">
        <f t="shared" si="79"/>
        <v>0</v>
      </c>
      <c r="Q202" s="825">
        <f t="shared" si="79"/>
        <v>0</v>
      </c>
      <c r="R202" s="827">
        <f t="shared" si="79"/>
        <v>0</v>
      </c>
      <c r="S202" s="831">
        <f t="shared" si="56"/>
        <v>41677</v>
      </c>
      <c r="T202" s="830">
        <f t="shared" si="79"/>
        <v>0</v>
      </c>
      <c r="U202" s="825">
        <f t="shared" si="79"/>
        <v>0</v>
      </c>
      <c r="V202" s="827">
        <f t="shared" si="79"/>
        <v>0</v>
      </c>
      <c r="W202" s="904">
        <f t="shared" si="57"/>
        <v>41677</v>
      </c>
    </row>
    <row r="203" spans="1:23" ht="17.25" customHeight="1" x14ac:dyDescent="0.4">
      <c r="A203" s="266"/>
      <c r="B203" s="280"/>
      <c r="C203" s="1543"/>
      <c r="D203" s="263" t="s">
        <v>17</v>
      </c>
      <c r="E203" s="1551"/>
      <c r="F203" s="853"/>
      <c r="G203" s="854">
        <v>0</v>
      </c>
      <c r="H203" s="854"/>
      <c r="I203" s="854"/>
      <c r="J203" s="854"/>
      <c r="K203" s="854"/>
      <c r="L203" s="854"/>
      <c r="M203" s="854">
        <v>0</v>
      </c>
      <c r="N203" s="854">
        <v>0</v>
      </c>
      <c r="O203" s="854"/>
      <c r="P203" s="854"/>
      <c r="Q203" s="854"/>
      <c r="R203" s="874"/>
      <c r="S203" s="832">
        <f t="shared" si="56"/>
        <v>0</v>
      </c>
      <c r="T203" s="886"/>
      <c r="U203" s="855"/>
      <c r="V203" s="899"/>
      <c r="W203" s="828">
        <f t="shared" si="57"/>
        <v>0</v>
      </c>
    </row>
    <row r="204" spans="1:23" s="261" customFormat="1" ht="17.25" customHeight="1" x14ac:dyDescent="0.35">
      <c r="A204" s="264"/>
      <c r="B204" s="265"/>
      <c r="C204" s="1557" t="s">
        <v>346</v>
      </c>
      <c r="D204" s="260" t="s">
        <v>709</v>
      </c>
      <c r="E204" s="1551" t="s">
        <v>334</v>
      </c>
      <c r="F204" s="839">
        <v>25</v>
      </c>
      <c r="G204" s="835">
        <v>18102</v>
      </c>
      <c r="H204" s="835">
        <v>3530</v>
      </c>
      <c r="I204" s="835"/>
      <c r="J204" s="835"/>
      <c r="K204" s="835"/>
      <c r="L204" s="835"/>
      <c r="M204" s="835"/>
      <c r="N204" s="835"/>
      <c r="O204" s="835"/>
      <c r="P204" s="835"/>
      <c r="Q204" s="835"/>
      <c r="R204" s="870"/>
      <c r="S204" s="831">
        <f t="shared" si="56"/>
        <v>21632</v>
      </c>
      <c r="T204" s="879"/>
      <c r="U204" s="836"/>
      <c r="V204" s="892"/>
      <c r="W204" s="904">
        <f t="shared" si="57"/>
        <v>21632</v>
      </c>
    </row>
    <row r="205" spans="1:23" ht="17.25" customHeight="1" x14ac:dyDescent="0.35">
      <c r="A205" s="266"/>
      <c r="B205" s="267"/>
      <c r="C205" s="1557"/>
      <c r="D205" s="263" t="s">
        <v>299</v>
      </c>
      <c r="E205" s="1551"/>
      <c r="F205" s="840"/>
      <c r="G205" s="825">
        <f t="shared" ref="G205:V205" si="80">G204+G206</f>
        <v>18102</v>
      </c>
      <c r="H205" s="825">
        <f t="shared" si="80"/>
        <v>3530</v>
      </c>
      <c r="I205" s="825">
        <f t="shared" si="80"/>
        <v>0</v>
      </c>
      <c r="J205" s="825">
        <f t="shared" si="80"/>
        <v>0</v>
      </c>
      <c r="K205" s="825">
        <f t="shared" si="80"/>
        <v>0</v>
      </c>
      <c r="L205" s="825">
        <f t="shared" si="80"/>
        <v>0</v>
      </c>
      <c r="M205" s="825">
        <f t="shared" si="80"/>
        <v>0</v>
      </c>
      <c r="N205" s="825">
        <f t="shared" si="80"/>
        <v>0</v>
      </c>
      <c r="O205" s="825">
        <f t="shared" si="80"/>
        <v>0</v>
      </c>
      <c r="P205" s="825">
        <f t="shared" si="80"/>
        <v>0</v>
      </c>
      <c r="Q205" s="825">
        <f t="shared" si="80"/>
        <v>0</v>
      </c>
      <c r="R205" s="827">
        <f t="shared" si="80"/>
        <v>0</v>
      </c>
      <c r="S205" s="831">
        <f t="shared" si="56"/>
        <v>21632</v>
      </c>
      <c r="T205" s="830">
        <f t="shared" si="80"/>
        <v>0</v>
      </c>
      <c r="U205" s="825">
        <f t="shared" si="80"/>
        <v>0</v>
      </c>
      <c r="V205" s="827">
        <f t="shared" si="80"/>
        <v>0</v>
      </c>
      <c r="W205" s="904">
        <f t="shared" si="57"/>
        <v>21632</v>
      </c>
    </row>
    <row r="206" spans="1:23" ht="17.25" customHeight="1" x14ac:dyDescent="0.4">
      <c r="A206" s="266"/>
      <c r="B206" s="267"/>
      <c r="C206" s="1557"/>
      <c r="D206" s="263" t="s">
        <v>17</v>
      </c>
      <c r="E206" s="1551"/>
      <c r="F206" s="848"/>
      <c r="G206" s="847"/>
      <c r="H206" s="847"/>
      <c r="I206" s="847"/>
      <c r="J206" s="847"/>
      <c r="K206" s="847"/>
      <c r="L206" s="847"/>
      <c r="M206" s="847"/>
      <c r="N206" s="847"/>
      <c r="O206" s="847"/>
      <c r="P206" s="847"/>
      <c r="Q206" s="847"/>
      <c r="R206" s="872"/>
      <c r="S206" s="832">
        <f t="shared" si="56"/>
        <v>0</v>
      </c>
      <c r="T206" s="883"/>
      <c r="U206" s="849"/>
      <c r="V206" s="896"/>
      <c r="W206" s="828">
        <f t="shared" si="57"/>
        <v>0</v>
      </c>
    </row>
    <row r="207" spans="1:23" s="261" customFormat="1" ht="17.25" customHeight="1" x14ac:dyDescent="0.35">
      <c r="A207" s="264"/>
      <c r="B207" s="265"/>
      <c r="C207" s="1557" t="s">
        <v>347</v>
      </c>
      <c r="D207" s="260" t="s">
        <v>709</v>
      </c>
      <c r="E207" s="1551" t="s">
        <v>334</v>
      </c>
      <c r="F207" s="839">
        <v>1</v>
      </c>
      <c r="G207" s="835">
        <v>7200</v>
      </c>
      <c r="H207" s="835">
        <v>1404</v>
      </c>
      <c r="I207" s="835"/>
      <c r="J207" s="835"/>
      <c r="K207" s="835"/>
      <c r="L207" s="835"/>
      <c r="M207" s="835"/>
      <c r="N207" s="835"/>
      <c r="O207" s="835"/>
      <c r="P207" s="835"/>
      <c r="Q207" s="835"/>
      <c r="R207" s="870"/>
      <c r="S207" s="831">
        <f t="shared" si="56"/>
        <v>8604</v>
      </c>
      <c r="T207" s="879"/>
      <c r="U207" s="836"/>
      <c r="V207" s="892"/>
      <c r="W207" s="904">
        <f t="shared" si="57"/>
        <v>8604</v>
      </c>
    </row>
    <row r="208" spans="1:23" ht="17.25" customHeight="1" x14ac:dyDescent="0.35">
      <c r="A208" s="266"/>
      <c r="B208" s="267"/>
      <c r="C208" s="1557"/>
      <c r="D208" s="263" t="s">
        <v>299</v>
      </c>
      <c r="E208" s="1551"/>
      <c r="F208" s="840"/>
      <c r="G208" s="825">
        <f t="shared" ref="G208:V208" si="81">G207+G209</f>
        <v>7200</v>
      </c>
      <c r="H208" s="825">
        <f t="shared" si="81"/>
        <v>1404</v>
      </c>
      <c r="I208" s="825">
        <f t="shared" si="81"/>
        <v>0</v>
      </c>
      <c r="J208" s="825">
        <f t="shared" si="81"/>
        <v>0</v>
      </c>
      <c r="K208" s="825">
        <f t="shared" si="81"/>
        <v>0</v>
      </c>
      <c r="L208" s="825">
        <f t="shared" si="81"/>
        <v>0</v>
      </c>
      <c r="M208" s="825">
        <f t="shared" si="81"/>
        <v>0</v>
      </c>
      <c r="N208" s="825">
        <f t="shared" si="81"/>
        <v>0</v>
      </c>
      <c r="O208" s="825">
        <f t="shared" si="81"/>
        <v>0</v>
      </c>
      <c r="P208" s="825">
        <f t="shared" si="81"/>
        <v>0</v>
      </c>
      <c r="Q208" s="825">
        <f t="shared" si="81"/>
        <v>0</v>
      </c>
      <c r="R208" s="827">
        <f t="shared" si="81"/>
        <v>0</v>
      </c>
      <c r="S208" s="831">
        <f t="shared" si="56"/>
        <v>8604</v>
      </c>
      <c r="T208" s="830">
        <f t="shared" si="81"/>
        <v>0</v>
      </c>
      <c r="U208" s="825">
        <f t="shared" si="81"/>
        <v>0</v>
      </c>
      <c r="V208" s="827">
        <f t="shared" si="81"/>
        <v>0</v>
      </c>
      <c r="W208" s="904">
        <f t="shared" si="57"/>
        <v>8604</v>
      </c>
    </row>
    <row r="209" spans="1:23" ht="17.25" customHeight="1" x14ac:dyDescent="0.4">
      <c r="A209" s="266"/>
      <c r="B209" s="267"/>
      <c r="C209" s="1557"/>
      <c r="D209" s="263" t="s">
        <v>17</v>
      </c>
      <c r="E209" s="1551"/>
      <c r="F209" s="840"/>
      <c r="G209" s="847"/>
      <c r="H209" s="825"/>
      <c r="I209" s="825"/>
      <c r="J209" s="825"/>
      <c r="K209" s="825"/>
      <c r="L209" s="825"/>
      <c r="M209" s="825"/>
      <c r="N209" s="825"/>
      <c r="O209" s="825"/>
      <c r="P209" s="825"/>
      <c r="Q209" s="825"/>
      <c r="R209" s="827"/>
      <c r="S209" s="831">
        <f t="shared" si="56"/>
        <v>0</v>
      </c>
      <c r="T209" s="880"/>
      <c r="U209" s="838"/>
      <c r="V209" s="893"/>
      <c r="W209" s="904">
        <f t="shared" si="57"/>
        <v>0</v>
      </c>
    </row>
    <row r="210" spans="1:23" s="261" customFormat="1" ht="17.25" customHeight="1" x14ac:dyDescent="0.35">
      <c r="A210" s="264"/>
      <c r="B210" s="265"/>
      <c r="C210" s="1543" t="s">
        <v>623</v>
      </c>
      <c r="D210" s="260" t="s">
        <v>709</v>
      </c>
      <c r="E210" s="1551" t="s">
        <v>334</v>
      </c>
      <c r="F210" s="839"/>
      <c r="G210" s="835"/>
      <c r="H210" s="835"/>
      <c r="I210" s="835"/>
      <c r="J210" s="835"/>
      <c r="K210" s="835"/>
      <c r="L210" s="835"/>
      <c r="M210" s="835"/>
      <c r="N210" s="835">
        <v>29000</v>
      </c>
      <c r="O210" s="835"/>
      <c r="P210" s="835"/>
      <c r="Q210" s="835"/>
      <c r="R210" s="870"/>
      <c r="S210" s="831">
        <f t="shared" si="56"/>
        <v>29000</v>
      </c>
      <c r="T210" s="879"/>
      <c r="U210" s="836"/>
      <c r="V210" s="892"/>
      <c r="W210" s="904">
        <f t="shared" si="57"/>
        <v>29000</v>
      </c>
    </row>
    <row r="211" spans="1:23" ht="17.25" customHeight="1" x14ac:dyDescent="0.35">
      <c r="A211" s="266"/>
      <c r="B211" s="267"/>
      <c r="C211" s="1543"/>
      <c r="D211" s="263" t="s">
        <v>299</v>
      </c>
      <c r="E211" s="1551"/>
      <c r="F211" s="840"/>
      <c r="G211" s="825">
        <f t="shared" ref="G211:V211" si="82">G210+G212</f>
        <v>0</v>
      </c>
      <c r="H211" s="825">
        <f t="shared" si="82"/>
        <v>0</v>
      </c>
      <c r="I211" s="825">
        <f t="shared" si="82"/>
        <v>0</v>
      </c>
      <c r="J211" s="825">
        <f t="shared" si="82"/>
        <v>0</v>
      </c>
      <c r="K211" s="825">
        <f t="shared" si="82"/>
        <v>0</v>
      </c>
      <c r="L211" s="825">
        <f t="shared" si="82"/>
        <v>0</v>
      </c>
      <c r="M211" s="825">
        <f t="shared" si="82"/>
        <v>0</v>
      </c>
      <c r="N211" s="825">
        <f t="shared" si="82"/>
        <v>29000</v>
      </c>
      <c r="O211" s="825">
        <f t="shared" si="82"/>
        <v>0</v>
      </c>
      <c r="P211" s="825">
        <f t="shared" si="82"/>
        <v>0</v>
      </c>
      <c r="Q211" s="825">
        <f t="shared" si="82"/>
        <v>0</v>
      </c>
      <c r="R211" s="827">
        <f t="shared" si="82"/>
        <v>0</v>
      </c>
      <c r="S211" s="831">
        <f t="shared" ref="S211:S277" si="83">SUM(G211:R211)</f>
        <v>29000</v>
      </c>
      <c r="T211" s="830">
        <f t="shared" si="82"/>
        <v>0</v>
      </c>
      <c r="U211" s="825">
        <f t="shared" si="82"/>
        <v>0</v>
      </c>
      <c r="V211" s="827">
        <f t="shared" si="82"/>
        <v>0</v>
      </c>
      <c r="W211" s="904">
        <f t="shared" ref="W211:W277" si="84">SUM(S211:V211)</f>
        <v>29000</v>
      </c>
    </row>
    <row r="212" spans="1:23" ht="17.25" customHeight="1" x14ac:dyDescent="0.35">
      <c r="A212" s="266"/>
      <c r="B212" s="267"/>
      <c r="C212" s="1543"/>
      <c r="D212" s="263" t="s">
        <v>17</v>
      </c>
      <c r="E212" s="1551"/>
      <c r="F212" s="840"/>
      <c r="G212" s="825"/>
      <c r="H212" s="825"/>
      <c r="I212" s="825"/>
      <c r="J212" s="825"/>
      <c r="K212" s="825"/>
      <c r="L212" s="825"/>
      <c r="M212" s="825"/>
      <c r="N212" s="825"/>
      <c r="O212" s="825"/>
      <c r="P212" s="825"/>
      <c r="Q212" s="825"/>
      <c r="R212" s="827"/>
      <c r="S212" s="831">
        <f t="shared" si="83"/>
        <v>0</v>
      </c>
      <c r="T212" s="880"/>
      <c r="U212" s="838"/>
      <c r="V212" s="893"/>
      <c r="W212" s="904">
        <f t="shared" si="84"/>
        <v>0</v>
      </c>
    </row>
    <row r="213" spans="1:23" s="261" customFormat="1" ht="17.25" customHeight="1" x14ac:dyDescent="0.35">
      <c r="A213" s="264"/>
      <c r="B213" s="265"/>
      <c r="C213" s="1543" t="s">
        <v>717</v>
      </c>
      <c r="D213" s="260" t="s">
        <v>709</v>
      </c>
      <c r="E213" s="1551" t="s">
        <v>334</v>
      </c>
      <c r="F213" s="856">
        <v>25</v>
      </c>
      <c r="G213" s="835"/>
      <c r="H213" s="835"/>
      <c r="I213" s="835"/>
      <c r="J213" s="835"/>
      <c r="K213" s="835"/>
      <c r="L213" s="835">
        <v>17757</v>
      </c>
      <c r="M213" s="835"/>
      <c r="N213" s="835"/>
      <c r="O213" s="835"/>
      <c r="P213" s="835"/>
      <c r="Q213" s="835"/>
      <c r="R213" s="870"/>
      <c r="S213" s="831">
        <f t="shared" si="83"/>
        <v>17757</v>
      </c>
      <c r="T213" s="879"/>
      <c r="U213" s="836"/>
      <c r="V213" s="892"/>
      <c r="W213" s="904">
        <f t="shared" si="84"/>
        <v>17757</v>
      </c>
    </row>
    <row r="214" spans="1:23" ht="17.25" customHeight="1" x14ac:dyDescent="0.35">
      <c r="A214" s="266"/>
      <c r="B214" s="267"/>
      <c r="C214" s="1543"/>
      <c r="D214" s="263" t="s">
        <v>299</v>
      </c>
      <c r="E214" s="1551"/>
      <c r="F214" s="857"/>
      <c r="G214" s="825">
        <f t="shared" ref="G214:V214" si="85">G213+G215</f>
        <v>0</v>
      </c>
      <c r="H214" s="825">
        <f t="shared" si="85"/>
        <v>0</v>
      </c>
      <c r="I214" s="825">
        <f t="shared" si="85"/>
        <v>0</v>
      </c>
      <c r="J214" s="825">
        <f t="shared" si="85"/>
        <v>0</v>
      </c>
      <c r="K214" s="825">
        <f t="shared" si="85"/>
        <v>0</v>
      </c>
      <c r="L214" s="825">
        <f t="shared" si="85"/>
        <v>17757</v>
      </c>
      <c r="M214" s="825">
        <f t="shared" si="85"/>
        <v>0</v>
      </c>
      <c r="N214" s="825">
        <f t="shared" si="85"/>
        <v>0</v>
      </c>
      <c r="O214" s="825">
        <f t="shared" si="85"/>
        <v>0</v>
      </c>
      <c r="P214" s="825">
        <f t="shared" si="85"/>
        <v>0</v>
      </c>
      <c r="Q214" s="825">
        <f t="shared" si="85"/>
        <v>0</v>
      </c>
      <c r="R214" s="827">
        <f t="shared" si="85"/>
        <v>0</v>
      </c>
      <c r="S214" s="831">
        <f t="shared" si="83"/>
        <v>17757</v>
      </c>
      <c r="T214" s="830">
        <f t="shared" si="85"/>
        <v>0</v>
      </c>
      <c r="U214" s="825">
        <f t="shared" si="85"/>
        <v>0</v>
      </c>
      <c r="V214" s="827">
        <f t="shared" si="85"/>
        <v>0</v>
      </c>
      <c r="W214" s="904">
        <f t="shared" si="84"/>
        <v>17757</v>
      </c>
    </row>
    <row r="215" spans="1:23" ht="17.25" customHeight="1" x14ac:dyDescent="0.35">
      <c r="A215" s="266"/>
      <c r="B215" s="267"/>
      <c r="C215" s="1543"/>
      <c r="D215" s="263" t="s">
        <v>17</v>
      </c>
      <c r="E215" s="1551"/>
      <c r="F215" s="857"/>
      <c r="G215" s="825"/>
      <c r="H215" s="825"/>
      <c r="I215" s="825"/>
      <c r="J215" s="825"/>
      <c r="K215" s="825"/>
      <c r="L215" s="825"/>
      <c r="M215" s="825"/>
      <c r="N215" s="825"/>
      <c r="O215" s="825"/>
      <c r="P215" s="825"/>
      <c r="Q215" s="825"/>
      <c r="R215" s="827"/>
      <c r="S215" s="831">
        <f t="shared" si="83"/>
        <v>0</v>
      </c>
      <c r="T215" s="880"/>
      <c r="U215" s="838"/>
      <c r="V215" s="893"/>
      <c r="W215" s="904">
        <f t="shared" si="84"/>
        <v>0</v>
      </c>
    </row>
    <row r="216" spans="1:23" s="261" customFormat="1" ht="17.25" customHeight="1" x14ac:dyDescent="0.35">
      <c r="A216" s="264"/>
      <c r="B216" s="276"/>
      <c r="C216" s="1541" t="s">
        <v>675</v>
      </c>
      <c r="D216" s="260" t="s">
        <v>709</v>
      </c>
      <c r="E216" s="1551" t="s">
        <v>334</v>
      </c>
      <c r="F216" s="856"/>
      <c r="G216" s="835"/>
      <c r="H216" s="835"/>
      <c r="I216" s="835"/>
      <c r="J216" s="835"/>
      <c r="K216" s="835"/>
      <c r="L216" s="835"/>
      <c r="M216" s="835"/>
      <c r="N216" s="835">
        <v>236884</v>
      </c>
      <c r="O216" s="835"/>
      <c r="P216" s="835"/>
      <c r="Q216" s="835"/>
      <c r="R216" s="870"/>
      <c r="S216" s="831">
        <f t="shared" si="83"/>
        <v>236884</v>
      </c>
      <c r="T216" s="879"/>
      <c r="U216" s="836"/>
      <c r="V216" s="892"/>
      <c r="W216" s="904">
        <f t="shared" si="84"/>
        <v>236884</v>
      </c>
    </row>
    <row r="217" spans="1:23" ht="17.25" customHeight="1" x14ac:dyDescent="0.35">
      <c r="A217" s="266"/>
      <c r="B217" s="277"/>
      <c r="C217" s="1541"/>
      <c r="D217" s="263" t="s">
        <v>299</v>
      </c>
      <c r="E217" s="1551"/>
      <c r="F217" s="857"/>
      <c r="G217" s="825">
        <f t="shared" ref="G217:V217" si="86">G216+G218</f>
        <v>0</v>
      </c>
      <c r="H217" s="825">
        <f t="shared" si="86"/>
        <v>0</v>
      </c>
      <c r="I217" s="825">
        <f t="shared" si="86"/>
        <v>0</v>
      </c>
      <c r="J217" s="825">
        <f t="shared" si="86"/>
        <v>0</v>
      </c>
      <c r="K217" s="825">
        <f t="shared" si="86"/>
        <v>0</v>
      </c>
      <c r="L217" s="825">
        <f t="shared" si="86"/>
        <v>0</v>
      </c>
      <c r="M217" s="825">
        <f t="shared" si="86"/>
        <v>0</v>
      </c>
      <c r="N217" s="825">
        <f t="shared" si="86"/>
        <v>236884</v>
      </c>
      <c r="O217" s="825">
        <f t="shared" si="86"/>
        <v>0</v>
      </c>
      <c r="P217" s="825">
        <f t="shared" si="86"/>
        <v>0</v>
      </c>
      <c r="Q217" s="825">
        <f t="shared" si="86"/>
        <v>0</v>
      </c>
      <c r="R217" s="827">
        <f t="shared" si="86"/>
        <v>0</v>
      </c>
      <c r="S217" s="831">
        <f t="shared" si="83"/>
        <v>236884</v>
      </c>
      <c r="T217" s="830">
        <f t="shared" si="86"/>
        <v>0</v>
      </c>
      <c r="U217" s="825">
        <f t="shared" si="86"/>
        <v>0</v>
      </c>
      <c r="V217" s="827">
        <f t="shared" si="86"/>
        <v>0</v>
      </c>
      <c r="W217" s="904">
        <f t="shared" si="84"/>
        <v>236884</v>
      </c>
    </row>
    <row r="218" spans="1:23" ht="17.25" customHeight="1" x14ac:dyDescent="0.35">
      <c r="A218" s="266"/>
      <c r="B218" s="277"/>
      <c r="C218" s="1541"/>
      <c r="D218" s="263" t="s">
        <v>17</v>
      </c>
      <c r="E218" s="1551"/>
      <c r="F218" s="857"/>
      <c r="G218" s="825"/>
      <c r="H218" s="825"/>
      <c r="I218" s="825"/>
      <c r="J218" s="825"/>
      <c r="K218" s="825"/>
      <c r="L218" s="825">
        <v>0</v>
      </c>
      <c r="M218" s="825"/>
      <c r="N218" s="825"/>
      <c r="O218" s="825"/>
      <c r="P218" s="825"/>
      <c r="Q218" s="825"/>
      <c r="R218" s="827"/>
      <c r="S218" s="831">
        <f t="shared" si="83"/>
        <v>0</v>
      </c>
      <c r="T218" s="880"/>
      <c r="U218" s="838"/>
      <c r="V218" s="893"/>
      <c r="W218" s="904">
        <f t="shared" si="84"/>
        <v>0</v>
      </c>
    </row>
    <row r="219" spans="1:23" s="261" customFormat="1" ht="17.25" hidden="1" customHeight="1" x14ac:dyDescent="0.35">
      <c r="A219" s="287"/>
      <c r="B219" s="276"/>
      <c r="C219" s="1556"/>
      <c r="D219" s="260" t="s">
        <v>709</v>
      </c>
      <c r="E219" s="1551" t="s">
        <v>269</v>
      </c>
      <c r="F219" s="839">
        <v>10</v>
      </c>
      <c r="G219" s="835"/>
      <c r="H219" s="835"/>
      <c r="I219" s="835"/>
      <c r="J219" s="835"/>
      <c r="K219" s="835"/>
      <c r="L219" s="835"/>
      <c r="M219" s="835"/>
      <c r="N219" s="835"/>
      <c r="O219" s="835"/>
      <c r="P219" s="835"/>
      <c r="Q219" s="835"/>
      <c r="R219" s="870"/>
      <c r="S219" s="831">
        <f t="shared" si="83"/>
        <v>0</v>
      </c>
      <c r="T219" s="879"/>
      <c r="U219" s="836"/>
      <c r="V219" s="892"/>
      <c r="W219" s="904">
        <f t="shared" si="84"/>
        <v>0</v>
      </c>
    </row>
    <row r="220" spans="1:23" ht="17.25" hidden="1" customHeight="1" x14ac:dyDescent="0.35">
      <c r="A220" s="288"/>
      <c r="B220" s="277"/>
      <c r="C220" s="1556"/>
      <c r="D220" s="263" t="s">
        <v>299</v>
      </c>
      <c r="E220" s="1551"/>
      <c r="F220" s="840"/>
      <c r="G220" s="825">
        <f t="shared" ref="G220:V220" si="87">G219+G221</f>
        <v>0</v>
      </c>
      <c r="H220" s="825">
        <f t="shared" si="87"/>
        <v>0</v>
      </c>
      <c r="I220" s="825">
        <f t="shared" si="87"/>
        <v>0</v>
      </c>
      <c r="J220" s="825">
        <f t="shared" si="87"/>
        <v>0</v>
      </c>
      <c r="K220" s="825">
        <f t="shared" si="87"/>
        <v>0</v>
      </c>
      <c r="L220" s="825">
        <f t="shared" si="87"/>
        <v>0</v>
      </c>
      <c r="M220" s="825">
        <f t="shared" si="87"/>
        <v>0</v>
      </c>
      <c r="N220" s="825">
        <f t="shared" si="87"/>
        <v>0</v>
      </c>
      <c r="O220" s="825">
        <f t="shared" si="87"/>
        <v>0</v>
      </c>
      <c r="P220" s="825">
        <f t="shared" si="87"/>
        <v>0</v>
      </c>
      <c r="Q220" s="825">
        <f t="shared" si="87"/>
        <v>0</v>
      </c>
      <c r="R220" s="827">
        <f t="shared" si="87"/>
        <v>0</v>
      </c>
      <c r="S220" s="831">
        <f t="shared" si="83"/>
        <v>0</v>
      </c>
      <c r="T220" s="830">
        <f t="shared" si="87"/>
        <v>0</v>
      </c>
      <c r="U220" s="825">
        <f t="shared" si="87"/>
        <v>0</v>
      </c>
      <c r="V220" s="827">
        <f t="shared" si="87"/>
        <v>0</v>
      </c>
      <c r="W220" s="904">
        <f t="shared" si="84"/>
        <v>0</v>
      </c>
    </row>
    <row r="221" spans="1:23" ht="17.25" hidden="1" customHeight="1" x14ac:dyDescent="0.35">
      <c r="A221" s="288"/>
      <c r="B221" s="277"/>
      <c r="C221" s="1556"/>
      <c r="D221" s="263" t="s">
        <v>17</v>
      </c>
      <c r="E221" s="1551"/>
      <c r="F221" s="840"/>
      <c r="G221" s="825"/>
      <c r="H221" s="825"/>
      <c r="I221" s="825"/>
      <c r="J221" s="825"/>
      <c r="K221" s="825"/>
      <c r="L221" s="825"/>
      <c r="M221" s="825"/>
      <c r="N221" s="825"/>
      <c r="O221" s="825"/>
      <c r="P221" s="825"/>
      <c r="Q221" s="825"/>
      <c r="R221" s="827"/>
      <c r="S221" s="831">
        <f t="shared" si="83"/>
        <v>0</v>
      </c>
      <c r="T221" s="880"/>
      <c r="U221" s="838"/>
      <c r="V221" s="893"/>
      <c r="W221" s="904">
        <f t="shared" si="84"/>
        <v>0</v>
      </c>
    </row>
    <row r="222" spans="1:23" s="261" customFormat="1" ht="17.25" customHeight="1" x14ac:dyDescent="0.35">
      <c r="A222" s="264"/>
      <c r="B222" s="276"/>
      <c r="C222" s="1543" t="s">
        <v>560</v>
      </c>
      <c r="D222" s="260" t="s">
        <v>709</v>
      </c>
      <c r="E222" s="1551" t="s">
        <v>269</v>
      </c>
      <c r="F222" s="839"/>
      <c r="G222" s="835"/>
      <c r="H222" s="835"/>
      <c r="I222" s="835"/>
      <c r="J222" s="835"/>
      <c r="K222" s="835"/>
      <c r="L222" s="835">
        <v>21500</v>
      </c>
      <c r="M222" s="835"/>
      <c r="N222" s="835"/>
      <c r="O222" s="835"/>
      <c r="P222" s="835"/>
      <c r="Q222" s="835"/>
      <c r="R222" s="870"/>
      <c r="S222" s="831">
        <f t="shared" si="83"/>
        <v>21500</v>
      </c>
      <c r="T222" s="879"/>
      <c r="U222" s="836"/>
      <c r="V222" s="892"/>
      <c r="W222" s="904">
        <f t="shared" si="84"/>
        <v>21500</v>
      </c>
    </row>
    <row r="223" spans="1:23" ht="17.25" customHeight="1" x14ac:dyDescent="0.35">
      <c r="A223" s="266"/>
      <c r="B223" s="277"/>
      <c r="C223" s="1543"/>
      <c r="D223" s="263" t="s">
        <v>299</v>
      </c>
      <c r="E223" s="1551"/>
      <c r="F223" s="840"/>
      <c r="G223" s="825">
        <f t="shared" ref="G223:V223" si="88">G222+G224</f>
        <v>0</v>
      </c>
      <c r="H223" s="825">
        <f t="shared" si="88"/>
        <v>0</v>
      </c>
      <c r="I223" s="825">
        <f t="shared" si="88"/>
        <v>0</v>
      </c>
      <c r="J223" s="825">
        <f t="shared" si="88"/>
        <v>0</v>
      </c>
      <c r="K223" s="825">
        <f t="shared" si="88"/>
        <v>0</v>
      </c>
      <c r="L223" s="825">
        <f t="shared" si="88"/>
        <v>21500</v>
      </c>
      <c r="M223" s="825">
        <f t="shared" si="88"/>
        <v>0</v>
      </c>
      <c r="N223" s="825">
        <f t="shared" si="88"/>
        <v>0</v>
      </c>
      <c r="O223" s="825">
        <f t="shared" si="88"/>
        <v>0</v>
      </c>
      <c r="P223" s="825">
        <f t="shared" si="88"/>
        <v>0</v>
      </c>
      <c r="Q223" s="825">
        <f t="shared" si="88"/>
        <v>0</v>
      </c>
      <c r="R223" s="827">
        <f t="shared" si="88"/>
        <v>0</v>
      </c>
      <c r="S223" s="831">
        <f t="shared" si="83"/>
        <v>21500</v>
      </c>
      <c r="T223" s="830">
        <f t="shared" si="88"/>
        <v>0</v>
      </c>
      <c r="U223" s="825">
        <f t="shared" si="88"/>
        <v>0</v>
      </c>
      <c r="V223" s="827">
        <f t="shared" si="88"/>
        <v>0</v>
      </c>
      <c r="W223" s="904">
        <f t="shared" si="84"/>
        <v>21500</v>
      </c>
    </row>
    <row r="224" spans="1:23" s="441" customFormat="1" ht="17.25" customHeight="1" x14ac:dyDescent="0.4">
      <c r="A224" s="439"/>
      <c r="B224" s="442"/>
      <c r="C224" s="1543"/>
      <c r="D224" s="263" t="s">
        <v>17</v>
      </c>
      <c r="E224" s="1551"/>
      <c r="F224" s="848"/>
      <c r="G224" s="847"/>
      <c r="H224" s="847"/>
      <c r="I224" s="847">
        <v>0</v>
      </c>
      <c r="J224" s="847"/>
      <c r="K224" s="847"/>
      <c r="L224" s="847">
        <v>0</v>
      </c>
      <c r="M224" s="847"/>
      <c r="N224" s="847"/>
      <c r="O224" s="847"/>
      <c r="P224" s="847"/>
      <c r="Q224" s="847"/>
      <c r="R224" s="872"/>
      <c r="S224" s="832">
        <f t="shared" si="83"/>
        <v>0</v>
      </c>
      <c r="T224" s="883"/>
      <c r="U224" s="849"/>
      <c r="V224" s="896"/>
      <c r="W224" s="828">
        <f t="shared" si="84"/>
        <v>0</v>
      </c>
    </row>
    <row r="225" spans="1:23" s="261" customFormat="1" ht="17.25" customHeight="1" x14ac:dyDescent="0.35">
      <c r="A225" s="264"/>
      <c r="B225" s="276"/>
      <c r="C225" s="1543" t="s">
        <v>308</v>
      </c>
      <c r="D225" s="260" t="s">
        <v>709</v>
      </c>
      <c r="E225" s="1551" t="s">
        <v>269</v>
      </c>
      <c r="F225" s="839"/>
      <c r="G225" s="835"/>
      <c r="H225" s="835"/>
      <c r="I225" s="835">
        <v>4500</v>
      </c>
      <c r="J225" s="835"/>
      <c r="K225" s="835"/>
      <c r="L225" s="835"/>
      <c r="M225" s="835">
        <v>740</v>
      </c>
      <c r="N225" s="835"/>
      <c r="O225" s="835"/>
      <c r="P225" s="835"/>
      <c r="Q225" s="835"/>
      <c r="R225" s="870"/>
      <c r="S225" s="831">
        <f t="shared" si="83"/>
        <v>5240</v>
      </c>
      <c r="T225" s="879"/>
      <c r="U225" s="836"/>
      <c r="V225" s="892"/>
      <c r="W225" s="904">
        <f t="shared" si="84"/>
        <v>5240</v>
      </c>
    </row>
    <row r="226" spans="1:23" ht="17.25" customHeight="1" x14ac:dyDescent="0.35">
      <c r="A226" s="266"/>
      <c r="B226" s="277"/>
      <c r="C226" s="1543"/>
      <c r="D226" s="263" t="s">
        <v>299</v>
      </c>
      <c r="E226" s="1551"/>
      <c r="F226" s="840"/>
      <c r="G226" s="825">
        <f t="shared" ref="G226:V226" si="89">G225+G227</f>
        <v>0</v>
      </c>
      <c r="H226" s="825">
        <f t="shared" si="89"/>
        <v>0</v>
      </c>
      <c r="I226" s="825">
        <f t="shared" si="89"/>
        <v>4500</v>
      </c>
      <c r="J226" s="825">
        <f t="shared" si="89"/>
        <v>0</v>
      </c>
      <c r="K226" s="825">
        <f t="shared" si="89"/>
        <v>0</v>
      </c>
      <c r="L226" s="825">
        <f t="shared" si="89"/>
        <v>0</v>
      </c>
      <c r="M226" s="825">
        <f t="shared" si="89"/>
        <v>740</v>
      </c>
      <c r="N226" s="825">
        <f t="shared" si="89"/>
        <v>0</v>
      </c>
      <c r="O226" s="825">
        <f t="shared" si="89"/>
        <v>0</v>
      </c>
      <c r="P226" s="825">
        <f t="shared" si="89"/>
        <v>0</v>
      </c>
      <c r="Q226" s="825">
        <f t="shared" si="89"/>
        <v>0</v>
      </c>
      <c r="R226" s="827">
        <f t="shared" si="89"/>
        <v>0</v>
      </c>
      <c r="S226" s="831">
        <f t="shared" si="83"/>
        <v>5240</v>
      </c>
      <c r="T226" s="830">
        <f t="shared" si="89"/>
        <v>0</v>
      </c>
      <c r="U226" s="825">
        <f t="shared" si="89"/>
        <v>0</v>
      </c>
      <c r="V226" s="827">
        <f t="shared" si="89"/>
        <v>0</v>
      </c>
      <c r="W226" s="904">
        <f t="shared" si="84"/>
        <v>5240</v>
      </c>
    </row>
    <row r="227" spans="1:23" s="441" customFormat="1" ht="17.25" customHeight="1" x14ac:dyDescent="0.4">
      <c r="A227" s="439"/>
      <c r="B227" s="442"/>
      <c r="C227" s="1543"/>
      <c r="D227" s="263" t="s">
        <v>17</v>
      </c>
      <c r="E227" s="1551"/>
      <c r="F227" s="848"/>
      <c r="G227" s="847"/>
      <c r="H227" s="847"/>
      <c r="I227" s="847"/>
      <c r="J227" s="847"/>
      <c r="K227" s="847"/>
      <c r="L227" s="847"/>
      <c r="M227" s="847"/>
      <c r="N227" s="847"/>
      <c r="O227" s="847"/>
      <c r="P227" s="847"/>
      <c r="Q227" s="847"/>
      <c r="R227" s="872"/>
      <c r="S227" s="832">
        <f t="shared" si="83"/>
        <v>0</v>
      </c>
      <c r="T227" s="883"/>
      <c r="U227" s="849"/>
      <c r="V227" s="896"/>
      <c r="W227" s="828">
        <f t="shared" si="84"/>
        <v>0</v>
      </c>
    </row>
    <row r="228" spans="1:23" s="261" customFormat="1" ht="17.25" hidden="1" customHeight="1" x14ac:dyDescent="0.35">
      <c r="A228" s="264"/>
      <c r="B228" s="276"/>
      <c r="C228" s="1541" t="s">
        <v>672</v>
      </c>
      <c r="D228" s="260" t="s">
        <v>709</v>
      </c>
      <c r="E228" s="1552" t="s">
        <v>334</v>
      </c>
      <c r="F228" s="839"/>
      <c r="G228" s="835"/>
      <c r="H228" s="835"/>
      <c r="I228" s="835"/>
      <c r="J228" s="835"/>
      <c r="K228" s="835"/>
      <c r="L228" s="835"/>
      <c r="M228" s="835"/>
      <c r="N228" s="835"/>
      <c r="O228" s="835"/>
      <c r="P228" s="835"/>
      <c r="Q228" s="835"/>
      <c r="R228" s="870"/>
      <c r="S228" s="831">
        <f t="shared" si="83"/>
        <v>0</v>
      </c>
      <c r="T228" s="879"/>
      <c r="U228" s="836"/>
      <c r="V228" s="892"/>
      <c r="W228" s="904">
        <f t="shared" si="84"/>
        <v>0</v>
      </c>
    </row>
    <row r="229" spans="1:23" ht="17.25" hidden="1" customHeight="1" x14ac:dyDescent="0.35">
      <c r="A229" s="266"/>
      <c r="B229" s="277"/>
      <c r="C229" s="1542"/>
      <c r="D229" s="263" t="s">
        <v>299</v>
      </c>
      <c r="E229" s="1553"/>
      <c r="F229" s="840"/>
      <c r="G229" s="825">
        <f t="shared" ref="G229:V229" si="90">G228+G230</f>
        <v>0</v>
      </c>
      <c r="H229" s="825">
        <f t="shared" si="90"/>
        <v>0</v>
      </c>
      <c r="I229" s="825">
        <f t="shared" si="90"/>
        <v>0</v>
      </c>
      <c r="J229" s="825">
        <f t="shared" si="90"/>
        <v>0</v>
      </c>
      <c r="K229" s="825">
        <f t="shared" si="90"/>
        <v>0</v>
      </c>
      <c r="L229" s="825">
        <f t="shared" si="90"/>
        <v>0</v>
      </c>
      <c r="M229" s="825">
        <f t="shared" si="90"/>
        <v>0</v>
      </c>
      <c r="N229" s="825">
        <f t="shared" si="90"/>
        <v>0</v>
      </c>
      <c r="O229" s="825">
        <f t="shared" si="90"/>
        <v>0</v>
      </c>
      <c r="P229" s="825">
        <f t="shared" si="90"/>
        <v>0</v>
      </c>
      <c r="Q229" s="825">
        <f t="shared" si="90"/>
        <v>0</v>
      </c>
      <c r="R229" s="827">
        <f t="shared" si="90"/>
        <v>0</v>
      </c>
      <c r="S229" s="831">
        <f t="shared" si="83"/>
        <v>0</v>
      </c>
      <c r="T229" s="830">
        <f t="shared" si="90"/>
        <v>0</v>
      </c>
      <c r="U229" s="825">
        <f t="shared" si="90"/>
        <v>0</v>
      </c>
      <c r="V229" s="827">
        <f t="shared" si="90"/>
        <v>0</v>
      </c>
      <c r="W229" s="904">
        <f t="shared" si="84"/>
        <v>0</v>
      </c>
    </row>
    <row r="230" spans="1:23" ht="17.25" hidden="1" customHeight="1" x14ac:dyDescent="0.4">
      <c r="A230" s="439"/>
      <c r="B230" s="443"/>
      <c r="C230" s="1542"/>
      <c r="D230" s="263" t="s">
        <v>17</v>
      </c>
      <c r="E230" s="1554"/>
      <c r="F230" s="848"/>
      <c r="G230" s="847"/>
      <c r="H230" s="847"/>
      <c r="I230" s="847">
        <v>0</v>
      </c>
      <c r="J230" s="847"/>
      <c r="K230" s="847"/>
      <c r="L230" s="847">
        <v>0</v>
      </c>
      <c r="M230" s="847"/>
      <c r="N230" s="847"/>
      <c r="O230" s="847"/>
      <c r="P230" s="847"/>
      <c r="Q230" s="847"/>
      <c r="R230" s="872"/>
      <c r="S230" s="832">
        <f t="shared" si="83"/>
        <v>0</v>
      </c>
      <c r="T230" s="883"/>
      <c r="U230" s="849"/>
      <c r="V230" s="896"/>
      <c r="W230" s="828">
        <f t="shared" si="84"/>
        <v>0</v>
      </c>
    </row>
    <row r="231" spans="1:23" ht="17.25" hidden="1" customHeight="1" x14ac:dyDescent="0.35">
      <c r="A231" s="266"/>
      <c r="B231" s="277"/>
      <c r="C231" s="1543" t="s">
        <v>308</v>
      </c>
      <c r="D231" s="260" t="s">
        <v>709</v>
      </c>
      <c r="E231" s="1555" t="s">
        <v>269</v>
      </c>
      <c r="F231" s="840"/>
      <c r="G231" s="825"/>
      <c r="H231" s="825"/>
      <c r="I231" s="825"/>
      <c r="J231" s="825"/>
      <c r="K231" s="825"/>
      <c r="L231" s="825"/>
      <c r="M231" s="825"/>
      <c r="N231" s="825"/>
      <c r="O231" s="825"/>
      <c r="P231" s="825"/>
      <c r="Q231" s="825"/>
      <c r="R231" s="827"/>
      <c r="S231" s="831">
        <f t="shared" si="83"/>
        <v>0</v>
      </c>
      <c r="T231" s="880"/>
      <c r="U231" s="838"/>
      <c r="V231" s="893"/>
      <c r="W231" s="904">
        <f t="shared" si="84"/>
        <v>0</v>
      </c>
    </row>
    <row r="232" spans="1:23" ht="17.25" hidden="1" customHeight="1" x14ac:dyDescent="0.35">
      <c r="A232" s="266"/>
      <c r="B232" s="277"/>
      <c r="C232" s="1543"/>
      <c r="D232" s="263" t="s">
        <v>299</v>
      </c>
      <c r="E232" s="1555"/>
      <c r="F232" s="840"/>
      <c r="G232" s="825">
        <f t="shared" ref="G232:V232" si="91">G231+G233</f>
        <v>0</v>
      </c>
      <c r="H232" s="825">
        <f t="shared" si="91"/>
        <v>0</v>
      </c>
      <c r="I232" s="825">
        <f t="shared" si="91"/>
        <v>0</v>
      </c>
      <c r="J232" s="825">
        <f t="shared" si="91"/>
        <v>0</v>
      </c>
      <c r="K232" s="825">
        <f t="shared" si="91"/>
        <v>0</v>
      </c>
      <c r="L232" s="825">
        <f t="shared" si="91"/>
        <v>0</v>
      </c>
      <c r="M232" s="825">
        <f t="shared" si="91"/>
        <v>0</v>
      </c>
      <c r="N232" s="825">
        <f t="shared" si="91"/>
        <v>0</v>
      </c>
      <c r="O232" s="825">
        <f t="shared" si="91"/>
        <v>0</v>
      </c>
      <c r="P232" s="825">
        <f t="shared" si="91"/>
        <v>0</v>
      </c>
      <c r="Q232" s="825">
        <f t="shared" si="91"/>
        <v>0</v>
      </c>
      <c r="R232" s="827">
        <f t="shared" si="91"/>
        <v>0</v>
      </c>
      <c r="S232" s="831">
        <f t="shared" si="83"/>
        <v>0</v>
      </c>
      <c r="T232" s="830">
        <f t="shared" si="91"/>
        <v>0</v>
      </c>
      <c r="U232" s="825">
        <f t="shared" si="91"/>
        <v>0</v>
      </c>
      <c r="V232" s="827">
        <f t="shared" si="91"/>
        <v>0</v>
      </c>
      <c r="W232" s="904">
        <f t="shared" si="84"/>
        <v>0</v>
      </c>
    </row>
    <row r="233" spans="1:23" ht="17.25" hidden="1" customHeight="1" x14ac:dyDescent="0.35">
      <c r="A233" s="266"/>
      <c r="B233" s="277"/>
      <c r="C233" s="1543"/>
      <c r="D233" s="263" t="s">
        <v>17</v>
      </c>
      <c r="E233" s="1555"/>
      <c r="F233" s="840"/>
      <c r="G233" s="825"/>
      <c r="H233" s="825"/>
      <c r="I233" s="825">
        <v>0</v>
      </c>
      <c r="J233" s="825"/>
      <c r="K233" s="825"/>
      <c r="L233" s="825"/>
      <c r="M233" s="825"/>
      <c r="N233" s="825"/>
      <c r="O233" s="825"/>
      <c r="P233" s="825"/>
      <c r="Q233" s="825"/>
      <c r="R233" s="827"/>
      <c r="S233" s="831">
        <f t="shared" si="83"/>
        <v>0</v>
      </c>
      <c r="T233" s="880"/>
      <c r="U233" s="838"/>
      <c r="V233" s="893"/>
      <c r="W233" s="904">
        <f t="shared" si="84"/>
        <v>0</v>
      </c>
    </row>
    <row r="234" spans="1:23" ht="17.25" customHeight="1" x14ac:dyDescent="0.35">
      <c r="A234" s="266"/>
      <c r="B234" s="277"/>
      <c r="C234" s="1541" t="s">
        <v>544</v>
      </c>
      <c r="D234" s="260" t="s">
        <v>709</v>
      </c>
      <c r="E234" s="1555" t="s">
        <v>718</v>
      </c>
      <c r="F234" s="840"/>
      <c r="G234" s="825"/>
      <c r="H234" s="825"/>
      <c r="I234" s="825">
        <v>10890</v>
      </c>
      <c r="J234" s="825"/>
      <c r="K234" s="825"/>
      <c r="L234" s="825">
        <v>0</v>
      </c>
      <c r="M234" s="825"/>
      <c r="N234" s="825"/>
      <c r="O234" s="825"/>
      <c r="P234" s="825"/>
      <c r="Q234" s="825"/>
      <c r="R234" s="827"/>
      <c r="S234" s="831">
        <f t="shared" si="83"/>
        <v>10890</v>
      </c>
      <c r="T234" s="880"/>
      <c r="U234" s="838"/>
      <c r="V234" s="893"/>
      <c r="W234" s="904">
        <f t="shared" si="84"/>
        <v>10890</v>
      </c>
    </row>
    <row r="235" spans="1:23" ht="17.25" customHeight="1" x14ac:dyDescent="0.35">
      <c r="A235" s="266"/>
      <c r="B235" s="277"/>
      <c r="C235" s="1541"/>
      <c r="D235" s="263" t="s">
        <v>299</v>
      </c>
      <c r="E235" s="1555"/>
      <c r="F235" s="840"/>
      <c r="G235" s="825">
        <f t="shared" ref="G235:V235" si="92">G234+G236</f>
        <v>0</v>
      </c>
      <c r="H235" s="825">
        <f t="shared" si="92"/>
        <v>0</v>
      </c>
      <c r="I235" s="825">
        <f t="shared" si="92"/>
        <v>10890</v>
      </c>
      <c r="J235" s="825">
        <f t="shared" si="92"/>
        <v>0</v>
      </c>
      <c r="K235" s="825">
        <f t="shared" si="92"/>
        <v>0</v>
      </c>
      <c r="L235" s="825">
        <f t="shared" si="92"/>
        <v>0</v>
      </c>
      <c r="M235" s="825">
        <f t="shared" si="92"/>
        <v>0</v>
      </c>
      <c r="N235" s="825">
        <f t="shared" si="92"/>
        <v>0</v>
      </c>
      <c r="O235" s="825">
        <f t="shared" si="92"/>
        <v>0</v>
      </c>
      <c r="P235" s="825">
        <f t="shared" si="92"/>
        <v>0</v>
      </c>
      <c r="Q235" s="825">
        <f t="shared" si="92"/>
        <v>0</v>
      </c>
      <c r="R235" s="827">
        <f t="shared" si="92"/>
        <v>0</v>
      </c>
      <c r="S235" s="831">
        <f t="shared" si="83"/>
        <v>10890</v>
      </c>
      <c r="T235" s="830">
        <f t="shared" si="92"/>
        <v>0</v>
      </c>
      <c r="U235" s="825">
        <f t="shared" si="92"/>
        <v>0</v>
      </c>
      <c r="V235" s="827">
        <f t="shared" si="92"/>
        <v>0</v>
      </c>
      <c r="W235" s="904">
        <f t="shared" si="84"/>
        <v>10890</v>
      </c>
    </row>
    <row r="236" spans="1:23" ht="17.25" customHeight="1" x14ac:dyDescent="0.35">
      <c r="A236" s="266"/>
      <c r="B236" s="277"/>
      <c r="C236" s="1541"/>
      <c r="D236" s="263" t="s">
        <v>17</v>
      </c>
      <c r="E236" s="1555"/>
      <c r="F236" s="840"/>
      <c r="G236" s="825"/>
      <c r="H236" s="825"/>
      <c r="I236" s="825"/>
      <c r="J236" s="825"/>
      <c r="K236" s="825"/>
      <c r="L236" s="825"/>
      <c r="M236" s="825"/>
      <c r="N236" s="825"/>
      <c r="O236" s="825"/>
      <c r="P236" s="825"/>
      <c r="Q236" s="825"/>
      <c r="R236" s="827"/>
      <c r="S236" s="831">
        <f t="shared" si="83"/>
        <v>0</v>
      </c>
      <c r="T236" s="880"/>
      <c r="U236" s="838"/>
      <c r="V236" s="893"/>
      <c r="W236" s="904">
        <f t="shared" si="84"/>
        <v>0</v>
      </c>
    </row>
    <row r="237" spans="1:23" ht="17.25" customHeight="1" x14ac:dyDescent="0.35">
      <c r="A237" s="266"/>
      <c r="B237" s="277"/>
      <c r="C237" s="1543" t="s">
        <v>304</v>
      </c>
      <c r="D237" s="260" t="s">
        <v>709</v>
      </c>
      <c r="E237" s="1555" t="s">
        <v>269</v>
      </c>
      <c r="F237" s="840"/>
      <c r="G237" s="825"/>
      <c r="H237" s="825"/>
      <c r="I237" s="825">
        <v>3000</v>
      </c>
      <c r="J237" s="825"/>
      <c r="K237" s="825"/>
      <c r="L237" s="825"/>
      <c r="M237" s="825"/>
      <c r="N237" s="825"/>
      <c r="O237" s="825"/>
      <c r="P237" s="825"/>
      <c r="Q237" s="825"/>
      <c r="R237" s="827"/>
      <c r="S237" s="831">
        <f t="shared" si="83"/>
        <v>3000</v>
      </c>
      <c r="T237" s="880"/>
      <c r="U237" s="838"/>
      <c r="V237" s="893"/>
      <c r="W237" s="904">
        <f t="shared" si="84"/>
        <v>3000</v>
      </c>
    </row>
    <row r="238" spans="1:23" ht="17.25" customHeight="1" x14ac:dyDescent="0.35">
      <c r="A238" s="266"/>
      <c r="B238" s="277"/>
      <c r="C238" s="1543"/>
      <c r="D238" s="263" t="s">
        <v>299</v>
      </c>
      <c r="E238" s="1555"/>
      <c r="F238" s="840"/>
      <c r="G238" s="825">
        <f t="shared" ref="G238:V238" si="93">G237+G239</f>
        <v>0</v>
      </c>
      <c r="H238" s="825">
        <f t="shared" si="93"/>
        <v>0</v>
      </c>
      <c r="I238" s="825">
        <f t="shared" si="93"/>
        <v>3000</v>
      </c>
      <c r="J238" s="825">
        <f t="shared" si="93"/>
        <v>0</v>
      </c>
      <c r="K238" s="825">
        <f t="shared" si="93"/>
        <v>0</v>
      </c>
      <c r="L238" s="825">
        <f t="shared" si="93"/>
        <v>0</v>
      </c>
      <c r="M238" s="825">
        <f t="shared" si="93"/>
        <v>0</v>
      </c>
      <c r="N238" s="825">
        <f t="shared" si="93"/>
        <v>0</v>
      </c>
      <c r="O238" s="825">
        <f t="shared" si="93"/>
        <v>0</v>
      </c>
      <c r="P238" s="825">
        <f t="shared" si="93"/>
        <v>0</v>
      </c>
      <c r="Q238" s="825">
        <f t="shared" si="93"/>
        <v>0</v>
      </c>
      <c r="R238" s="827">
        <f t="shared" si="93"/>
        <v>0</v>
      </c>
      <c r="S238" s="831">
        <f t="shared" si="83"/>
        <v>3000</v>
      </c>
      <c r="T238" s="830">
        <f t="shared" si="93"/>
        <v>0</v>
      </c>
      <c r="U238" s="825">
        <f t="shared" si="93"/>
        <v>0</v>
      </c>
      <c r="V238" s="827">
        <f t="shared" si="93"/>
        <v>0</v>
      </c>
      <c r="W238" s="904">
        <f t="shared" si="84"/>
        <v>3000</v>
      </c>
    </row>
    <row r="239" spans="1:23" s="286" customFormat="1" ht="17.25" customHeight="1" x14ac:dyDescent="0.35">
      <c r="A239" s="285"/>
      <c r="B239" s="289"/>
      <c r="C239" s="1543"/>
      <c r="D239" s="263" t="s">
        <v>17</v>
      </c>
      <c r="E239" s="1555"/>
      <c r="F239" s="858"/>
      <c r="G239" s="859"/>
      <c r="H239" s="859"/>
      <c r="I239" s="859"/>
      <c r="J239" s="859"/>
      <c r="K239" s="859"/>
      <c r="L239" s="859"/>
      <c r="M239" s="859">
        <v>0</v>
      </c>
      <c r="N239" s="859"/>
      <c r="O239" s="859"/>
      <c r="P239" s="859"/>
      <c r="Q239" s="859"/>
      <c r="R239" s="875"/>
      <c r="S239" s="831">
        <f t="shared" si="83"/>
        <v>0</v>
      </c>
      <c r="T239" s="887"/>
      <c r="U239" s="860"/>
      <c r="V239" s="900"/>
      <c r="W239" s="904">
        <f t="shared" si="84"/>
        <v>0</v>
      </c>
    </row>
    <row r="240" spans="1:23" ht="19.5" customHeight="1" x14ac:dyDescent="0.35">
      <c r="A240" s="266"/>
      <c r="B240" s="277"/>
      <c r="C240" s="1543" t="s">
        <v>351</v>
      </c>
      <c r="D240" s="260" t="s">
        <v>709</v>
      </c>
      <c r="E240" s="1549" t="s">
        <v>269</v>
      </c>
      <c r="F240" s="840"/>
      <c r="G240" s="825"/>
      <c r="H240" s="825"/>
      <c r="I240" s="825"/>
      <c r="J240" s="825">
        <v>15500</v>
      </c>
      <c r="K240" s="825"/>
      <c r="L240" s="825"/>
      <c r="M240" s="825"/>
      <c r="N240" s="825"/>
      <c r="O240" s="825"/>
      <c r="P240" s="825"/>
      <c r="Q240" s="825"/>
      <c r="R240" s="827"/>
      <c r="S240" s="831">
        <f t="shared" si="83"/>
        <v>15500</v>
      </c>
      <c r="T240" s="880"/>
      <c r="U240" s="838"/>
      <c r="V240" s="893"/>
      <c r="W240" s="904">
        <f t="shared" si="84"/>
        <v>15500</v>
      </c>
    </row>
    <row r="241" spans="1:23" ht="17.25" customHeight="1" x14ac:dyDescent="0.35">
      <c r="A241" s="266"/>
      <c r="B241" s="277"/>
      <c r="C241" s="1543"/>
      <c r="D241" s="263" t="s">
        <v>299</v>
      </c>
      <c r="E241" s="1549"/>
      <c r="F241" s="840"/>
      <c r="G241" s="825">
        <f t="shared" ref="G241:V241" si="94">G240+G242</f>
        <v>0</v>
      </c>
      <c r="H241" s="825">
        <f t="shared" si="94"/>
        <v>0</v>
      </c>
      <c r="I241" s="825">
        <f t="shared" si="94"/>
        <v>0</v>
      </c>
      <c r="J241" s="825">
        <f t="shared" si="94"/>
        <v>15500</v>
      </c>
      <c r="K241" s="825">
        <f t="shared" si="94"/>
        <v>0</v>
      </c>
      <c r="L241" s="825">
        <f t="shared" si="94"/>
        <v>0</v>
      </c>
      <c r="M241" s="825">
        <f t="shared" si="94"/>
        <v>0</v>
      </c>
      <c r="N241" s="825">
        <f t="shared" si="94"/>
        <v>0</v>
      </c>
      <c r="O241" s="825">
        <f t="shared" si="94"/>
        <v>0</v>
      </c>
      <c r="P241" s="825">
        <f t="shared" si="94"/>
        <v>0</v>
      </c>
      <c r="Q241" s="825">
        <f t="shared" si="94"/>
        <v>0</v>
      </c>
      <c r="R241" s="827">
        <f t="shared" si="94"/>
        <v>0</v>
      </c>
      <c r="S241" s="831">
        <f t="shared" si="83"/>
        <v>15500</v>
      </c>
      <c r="T241" s="830">
        <f t="shared" si="94"/>
        <v>0</v>
      </c>
      <c r="U241" s="825">
        <f t="shared" si="94"/>
        <v>0</v>
      </c>
      <c r="V241" s="827">
        <f t="shared" si="94"/>
        <v>0</v>
      </c>
      <c r="W241" s="904">
        <f t="shared" si="84"/>
        <v>15500</v>
      </c>
    </row>
    <row r="242" spans="1:23" s="441" customFormat="1" ht="17.25" customHeight="1" x14ac:dyDescent="0.4">
      <c r="A242" s="439"/>
      <c r="B242" s="442"/>
      <c r="C242" s="1543"/>
      <c r="D242" s="263" t="s">
        <v>17</v>
      </c>
      <c r="E242" s="1549"/>
      <c r="F242" s="848"/>
      <c r="G242" s="847">
        <v>0</v>
      </c>
      <c r="H242" s="847">
        <v>0</v>
      </c>
      <c r="I242" s="847">
        <v>0</v>
      </c>
      <c r="J242" s="847"/>
      <c r="K242" s="847"/>
      <c r="L242" s="847"/>
      <c r="M242" s="847"/>
      <c r="N242" s="847"/>
      <c r="O242" s="847"/>
      <c r="P242" s="847"/>
      <c r="Q242" s="847"/>
      <c r="R242" s="872"/>
      <c r="S242" s="832">
        <f t="shared" si="83"/>
        <v>0</v>
      </c>
      <c r="T242" s="883"/>
      <c r="U242" s="849"/>
      <c r="V242" s="896"/>
      <c r="W242" s="828">
        <f t="shared" si="84"/>
        <v>0</v>
      </c>
    </row>
    <row r="243" spans="1:23" ht="17.25" customHeight="1" x14ac:dyDescent="0.35">
      <c r="A243" s="290"/>
      <c r="B243" s="291"/>
      <c r="C243" s="1543" t="s">
        <v>318</v>
      </c>
      <c r="D243" s="260" t="s">
        <v>709</v>
      </c>
      <c r="E243" s="1549" t="s">
        <v>269</v>
      </c>
      <c r="F243" s="840"/>
      <c r="G243" s="861"/>
      <c r="H243" s="861"/>
      <c r="I243" s="825">
        <v>12900</v>
      </c>
      <c r="J243" s="861"/>
      <c r="K243" s="861"/>
      <c r="L243" s="861"/>
      <c r="M243" s="861"/>
      <c r="N243" s="861"/>
      <c r="O243" s="861"/>
      <c r="P243" s="861"/>
      <c r="Q243" s="861"/>
      <c r="R243" s="876"/>
      <c r="S243" s="831">
        <f t="shared" si="83"/>
        <v>12900</v>
      </c>
      <c r="T243" s="888"/>
      <c r="U243" s="862"/>
      <c r="V243" s="901"/>
      <c r="W243" s="904">
        <f t="shared" si="84"/>
        <v>12900</v>
      </c>
    </row>
    <row r="244" spans="1:23" ht="17.25" customHeight="1" x14ac:dyDescent="0.35">
      <c r="A244" s="290"/>
      <c r="B244" s="291"/>
      <c r="C244" s="1543"/>
      <c r="D244" s="263" t="s">
        <v>299</v>
      </c>
      <c r="E244" s="1549"/>
      <c r="F244" s="840"/>
      <c r="G244" s="825">
        <f t="shared" ref="G244:V244" si="95">G243+G245</f>
        <v>0</v>
      </c>
      <c r="H244" s="825">
        <f t="shared" si="95"/>
        <v>0</v>
      </c>
      <c r="I244" s="825">
        <f t="shared" si="95"/>
        <v>12900</v>
      </c>
      <c r="J244" s="825">
        <f t="shared" si="95"/>
        <v>0</v>
      </c>
      <c r="K244" s="825">
        <f t="shared" si="95"/>
        <v>0</v>
      </c>
      <c r="L244" s="825">
        <f t="shared" si="95"/>
        <v>0</v>
      </c>
      <c r="M244" s="825">
        <f t="shared" si="95"/>
        <v>0</v>
      </c>
      <c r="N244" s="825">
        <f t="shared" si="95"/>
        <v>0</v>
      </c>
      <c r="O244" s="825">
        <f t="shared" si="95"/>
        <v>0</v>
      </c>
      <c r="P244" s="825">
        <f t="shared" si="95"/>
        <v>0</v>
      </c>
      <c r="Q244" s="825">
        <f t="shared" si="95"/>
        <v>0</v>
      </c>
      <c r="R244" s="827">
        <f t="shared" si="95"/>
        <v>0</v>
      </c>
      <c r="S244" s="831">
        <f t="shared" si="83"/>
        <v>12900</v>
      </c>
      <c r="T244" s="830">
        <f t="shared" si="95"/>
        <v>0</v>
      </c>
      <c r="U244" s="825">
        <f t="shared" si="95"/>
        <v>0</v>
      </c>
      <c r="V244" s="827">
        <f t="shared" si="95"/>
        <v>0</v>
      </c>
      <c r="W244" s="904">
        <f t="shared" si="84"/>
        <v>12900</v>
      </c>
    </row>
    <row r="245" spans="1:23" ht="17.25" customHeight="1" x14ac:dyDescent="0.35">
      <c r="A245" s="290"/>
      <c r="B245" s="291"/>
      <c r="C245" s="1543"/>
      <c r="D245" s="263" t="s">
        <v>17</v>
      </c>
      <c r="E245" s="1549"/>
      <c r="F245" s="840"/>
      <c r="G245" s="861"/>
      <c r="H245" s="861"/>
      <c r="I245" s="861">
        <v>0</v>
      </c>
      <c r="J245" s="861">
        <v>0</v>
      </c>
      <c r="K245" s="861"/>
      <c r="L245" s="861"/>
      <c r="M245" s="861"/>
      <c r="N245" s="861"/>
      <c r="O245" s="861"/>
      <c r="P245" s="861"/>
      <c r="Q245" s="861"/>
      <c r="R245" s="876"/>
      <c r="S245" s="831">
        <f t="shared" si="83"/>
        <v>0</v>
      </c>
      <c r="T245" s="888"/>
      <c r="U245" s="862"/>
      <c r="V245" s="901"/>
      <c r="W245" s="904">
        <f t="shared" si="84"/>
        <v>0</v>
      </c>
    </row>
    <row r="246" spans="1:23" s="261" customFormat="1" ht="17.25" customHeight="1" x14ac:dyDescent="0.35">
      <c r="A246" s="292"/>
      <c r="B246" s="293"/>
      <c r="C246" s="1543" t="s">
        <v>306</v>
      </c>
      <c r="D246" s="260" t="s">
        <v>709</v>
      </c>
      <c r="E246" s="1546" t="s">
        <v>269</v>
      </c>
      <c r="F246" s="839"/>
      <c r="G246" s="863"/>
      <c r="H246" s="863"/>
      <c r="I246" s="863">
        <v>4950</v>
      </c>
      <c r="J246" s="863"/>
      <c r="K246" s="863"/>
      <c r="L246" s="863"/>
      <c r="M246" s="863"/>
      <c r="N246" s="863"/>
      <c r="O246" s="863"/>
      <c r="P246" s="863"/>
      <c r="Q246" s="863"/>
      <c r="R246" s="877"/>
      <c r="S246" s="831">
        <f t="shared" si="83"/>
        <v>4950</v>
      </c>
      <c r="T246" s="889"/>
      <c r="U246" s="864"/>
      <c r="V246" s="902"/>
      <c r="W246" s="904">
        <f t="shared" si="84"/>
        <v>4950</v>
      </c>
    </row>
    <row r="247" spans="1:23" ht="17.25" customHeight="1" x14ac:dyDescent="0.35">
      <c r="A247" s="290"/>
      <c r="B247" s="291"/>
      <c r="C247" s="1543"/>
      <c r="D247" s="263" t="s">
        <v>299</v>
      </c>
      <c r="E247" s="1546"/>
      <c r="F247" s="840"/>
      <c r="G247" s="825">
        <f t="shared" ref="G247:V247" si="96">G246+G248</f>
        <v>0</v>
      </c>
      <c r="H247" s="825">
        <f t="shared" si="96"/>
        <v>0</v>
      </c>
      <c r="I247" s="825">
        <f t="shared" si="96"/>
        <v>4950</v>
      </c>
      <c r="J247" s="825">
        <f t="shared" si="96"/>
        <v>0</v>
      </c>
      <c r="K247" s="825">
        <f t="shared" si="96"/>
        <v>0</v>
      </c>
      <c r="L247" s="825">
        <f t="shared" si="96"/>
        <v>0</v>
      </c>
      <c r="M247" s="825">
        <f t="shared" si="96"/>
        <v>0</v>
      </c>
      <c r="N247" s="825">
        <f t="shared" si="96"/>
        <v>0</v>
      </c>
      <c r="O247" s="825">
        <f t="shared" si="96"/>
        <v>0</v>
      </c>
      <c r="P247" s="825">
        <f t="shared" si="96"/>
        <v>0</v>
      </c>
      <c r="Q247" s="825">
        <f t="shared" si="96"/>
        <v>0</v>
      </c>
      <c r="R247" s="827">
        <f t="shared" si="96"/>
        <v>0</v>
      </c>
      <c r="S247" s="831">
        <f t="shared" si="83"/>
        <v>4950</v>
      </c>
      <c r="T247" s="830">
        <f t="shared" si="96"/>
        <v>0</v>
      </c>
      <c r="U247" s="825">
        <f t="shared" si="96"/>
        <v>0</v>
      </c>
      <c r="V247" s="827">
        <f t="shared" si="96"/>
        <v>0</v>
      </c>
      <c r="W247" s="904">
        <f t="shared" si="84"/>
        <v>4950</v>
      </c>
    </row>
    <row r="248" spans="1:23" s="441" customFormat="1" ht="17.25" customHeight="1" x14ac:dyDescent="0.4">
      <c r="A248" s="1013"/>
      <c r="B248" s="443"/>
      <c r="C248" s="1543"/>
      <c r="D248" s="263" t="s">
        <v>17</v>
      </c>
      <c r="E248" s="1546"/>
      <c r="F248" s="848"/>
      <c r="G248" s="865"/>
      <c r="H248" s="865"/>
      <c r="I248" s="865">
        <v>0</v>
      </c>
      <c r="J248" s="865">
        <v>0</v>
      </c>
      <c r="K248" s="865"/>
      <c r="L248" s="865"/>
      <c r="M248" s="865"/>
      <c r="N248" s="865"/>
      <c r="O248" s="865"/>
      <c r="P248" s="865"/>
      <c r="Q248" s="865"/>
      <c r="R248" s="878"/>
      <c r="S248" s="832">
        <f t="shared" si="83"/>
        <v>0</v>
      </c>
      <c r="T248" s="890"/>
      <c r="U248" s="866"/>
      <c r="V248" s="903"/>
      <c r="W248" s="828">
        <f t="shared" si="84"/>
        <v>0</v>
      </c>
    </row>
    <row r="249" spans="1:23" s="261" customFormat="1" ht="17.25" customHeight="1" x14ac:dyDescent="0.35">
      <c r="A249" s="264"/>
      <c r="B249" s="276"/>
      <c r="C249" s="1541" t="s">
        <v>626</v>
      </c>
      <c r="D249" s="260" t="s">
        <v>709</v>
      </c>
      <c r="E249" s="1546" t="s">
        <v>334</v>
      </c>
      <c r="F249" s="839"/>
      <c r="G249" s="835"/>
      <c r="H249" s="835"/>
      <c r="I249" s="835"/>
      <c r="J249" s="835"/>
      <c r="K249" s="835"/>
      <c r="L249" s="835">
        <v>10705</v>
      </c>
      <c r="M249" s="835"/>
      <c r="N249" s="835"/>
      <c r="O249" s="835"/>
      <c r="P249" s="835"/>
      <c r="Q249" s="835"/>
      <c r="R249" s="870"/>
      <c r="S249" s="831">
        <f t="shared" si="83"/>
        <v>10705</v>
      </c>
      <c r="T249" s="879"/>
      <c r="U249" s="836"/>
      <c r="V249" s="892"/>
      <c r="W249" s="904">
        <f t="shared" si="84"/>
        <v>10705</v>
      </c>
    </row>
    <row r="250" spans="1:23" ht="17.25" customHeight="1" x14ac:dyDescent="0.35">
      <c r="A250" s="266"/>
      <c r="B250" s="277"/>
      <c r="C250" s="1550"/>
      <c r="D250" s="263" t="s">
        <v>299</v>
      </c>
      <c r="E250" s="1546"/>
      <c r="F250" s="840"/>
      <c r="G250" s="825">
        <f t="shared" ref="G250:V250" si="97">G249+G251</f>
        <v>0</v>
      </c>
      <c r="H250" s="825">
        <f t="shared" si="97"/>
        <v>0</v>
      </c>
      <c r="I250" s="825">
        <f t="shared" si="97"/>
        <v>0</v>
      </c>
      <c r="J250" s="825">
        <f t="shared" si="97"/>
        <v>0</v>
      </c>
      <c r="K250" s="825">
        <f t="shared" si="97"/>
        <v>0</v>
      </c>
      <c r="L250" s="825">
        <f t="shared" si="97"/>
        <v>10705</v>
      </c>
      <c r="M250" s="825">
        <f t="shared" si="97"/>
        <v>0</v>
      </c>
      <c r="N250" s="825">
        <f t="shared" si="97"/>
        <v>0</v>
      </c>
      <c r="O250" s="825">
        <f t="shared" si="97"/>
        <v>0</v>
      </c>
      <c r="P250" s="825">
        <f t="shared" si="97"/>
        <v>0</v>
      </c>
      <c r="Q250" s="825">
        <f t="shared" si="97"/>
        <v>0</v>
      </c>
      <c r="R250" s="827">
        <f t="shared" si="97"/>
        <v>0</v>
      </c>
      <c r="S250" s="831">
        <f t="shared" si="83"/>
        <v>10705</v>
      </c>
      <c r="T250" s="830">
        <f t="shared" si="97"/>
        <v>0</v>
      </c>
      <c r="U250" s="825">
        <f t="shared" si="97"/>
        <v>0</v>
      </c>
      <c r="V250" s="827">
        <f t="shared" si="97"/>
        <v>0</v>
      </c>
      <c r="W250" s="904">
        <f t="shared" si="84"/>
        <v>10705</v>
      </c>
    </row>
    <row r="251" spans="1:23" ht="17.25" customHeight="1" x14ac:dyDescent="0.4">
      <c r="A251" s="266"/>
      <c r="B251" s="277"/>
      <c r="C251" s="1550"/>
      <c r="D251" s="263" t="s">
        <v>17</v>
      </c>
      <c r="E251" s="1546"/>
      <c r="F251" s="848"/>
      <c r="G251" s="847"/>
      <c r="H251" s="847"/>
      <c r="I251" s="847">
        <v>0</v>
      </c>
      <c r="J251" s="847">
        <v>0</v>
      </c>
      <c r="K251" s="847"/>
      <c r="L251" s="847"/>
      <c r="M251" s="847"/>
      <c r="N251" s="847"/>
      <c r="O251" s="847"/>
      <c r="P251" s="847"/>
      <c r="Q251" s="847"/>
      <c r="R251" s="872"/>
      <c r="S251" s="832">
        <f t="shared" si="83"/>
        <v>0</v>
      </c>
      <c r="T251" s="883"/>
      <c r="U251" s="849"/>
      <c r="V251" s="896"/>
      <c r="W251" s="828">
        <f t="shared" si="84"/>
        <v>0</v>
      </c>
    </row>
    <row r="252" spans="1:23" ht="17.25" hidden="1" customHeight="1" x14ac:dyDescent="0.4">
      <c r="A252" s="266"/>
      <c r="B252" s="277"/>
      <c r="C252" s="1541" t="s">
        <v>627</v>
      </c>
      <c r="D252" s="260" t="s">
        <v>709</v>
      </c>
      <c r="E252" s="1546" t="s">
        <v>334</v>
      </c>
      <c r="F252" s="848"/>
      <c r="G252" s="847"/>
      <c r="H252" s="847"/>
      <c r="I252" s="847"/>
      <c r="J252" s="847"/>
      <c r="K252" s="847"/>
      <c r="L252" s="847"/>
      <c r="M252" s="847"/>
      <c r="N252" s="847"/>
      <c r="O252" s="847"/>
      <c r="P252" s="847"/>
      <c r="Q252" s="847"/>
      <c r="R252" s="872"/>
      <c r="S252" s="832">
        <f t="shared" si="83"/>
        <v>0</v>
      </c>
      <c r="T252" s="883"/>
      <c r="U252" s="849"/>
      <c r="V252" s="896"/>
      <c r="W252" s="828">
        <f t="shared" si="84"/>
        <v>0</v>
      </c>
    </row>
    <row r="253" spans="1:23" ht="17.25" hidden="1" customHeight="1" x14ac:dyDescent="0.4">
      <c r="A253" s="266"/>
      <c r="B253" s="277"/>
      <c r="C253" s="1550"/>
      <c r="D253" s="263" t="s">
        <v>299</v>
      </c>
      <c r="E253" s="1546"/>
      <c r="F253" s="848"/>
      <c r="G253" s="825">
        <f t="shared" ref="G253:V253" si="98">G252+G254</f>
        <v>0</v>
      </c>
      <c r="H253" s="825">
        <f t="shared" si="98"/>
        <v>0</v>
      </c>
      <c r="I253" s="825">
        <f t="shared" si="98"/>
        <v>0</v>
      </c>
      <c r="J253" s="825">
        <f t="shared" si="98"/>
        <v>0</v>
      </c>
      <c r="K253" s="825">
        <f t="shared" si="98"/>
        <v>0</v>
      </c>
      <c r="L253" s="825">
        <f t="shared" si="98"/>
        <v>0</v>
      </c>
      <c r="M253" s="825">
        <f t="shared" si="98"/>
        <v>0</v>
      </c>
      <c r="N253" s="825">
        <f t="shared" si="98"/>
        <v>0</v>
      </c>
      <c r="O253" s="825">
        <f t="shared" si="98"/>
        <v>0</v>
      </c>
      <c r="P253" s="825">
        <f t="shared" si="98"/>
        <v>0</v>
      </c>
      <c r="Q253" s="825">
        <f t="shared" si="98"/>
        <v>0</v>
      </c>
      <c r="R253" s="825">
        <f t="shared" si="98"/>
        <v>0</v>
      </c>
      <c r="S253" s="832">
        <f t="shared" si="83"/>
        <v>0</v>
      </c>
      <c r="T253" s="825">
        <f t="shared" si="98"/>
        <v>0</v>
      </c>
      <c r="U253" s="825">
        <f t="shared" si="98"/>
        <v>0</v>
      </c>
      <c r="V253" s="825">
        <f t="shared" si="98"/>
        <v>0</v>
      </c>
      <c r="W253" s="828">
        <f t="shared" si="84"/>
        <v>0</v>
      </c>
    </row>
    <row r="254" spans="1:23" s="441" customFormat="1" ht="17.25" hidden="1" customHeight="1" x14ac:dyDescent="0.4">
      <c r="A254" s="439"/>
      <c r="B254" s="443"/>
      <c r="C254" s="1550"/>
      <c r="D254" s="263" t="s">
        <v>17</v>
      </c>
      <c r="E254" s="1546"/>
      <c r="F254" s="848"/>
      <c r="G254" s="847"/>
      <c r="H254" s="847"/>
      <c r="I254" s="847"/>
      <c r="J254" s="847"/>
      <c r="K254" s="847"/>
      <c r="L254" s="847"/>
      <c r="M254" s="847"/>
      <c r="N254" s="847"/>
      <c r="O254" s="847"/>
      <c r="P254" s="847">
        <v>0</v>
      </c>
      <c r="Q254" s="847"/>
      <c r="R254" s="872"/>
      <c r="S254" s="832">
        <f t="shared" si="83"/>
        <v>0</v>
      </c>
      <c r="T254" s="883"/>
      <c r="U254" s="849"/>
      <c r="V254" s="896"/>
      <c r="W254" s="828">
        <f t="shared" si="84"/>
        <v>0</v>
      </c>
    </row>
    <row r="255" spans="1:23" s="261" customFormat="1" ht="17.25" customHeight="1" x14ac:dyDescent="0.35">
      <c r="A255" s="292"/>
      <c r="B255" s="293"/>
      <c r="C255" s="1543" t="s">
        <v>338</v>
      </c>
      <c r="D255" s="260" t="s">
        <v>709</v>
      </c>
      <c r="E255" s="1546" t="s">
        <v>269</v>
      </c>
      <c r="F255" s="839"/>
      <c r="G255" s="863"/>
      <c r="H255" s="863"/>
      <c r="I255" s="863"/>
      <c r="J255" s="863"/>
      <c r="K255" s="863"/>
      <c r="L255" s="863">
        <v>69570</v>
      </c>
      <c r="M255" s="863"/>
      <c r="N255" s="863"/>
      <c r="O255" s="863"/>
      <c r="P255" s="863"/>
      <c r="Q255" s="863"/>
      <c r="R255" s="877"/>
      <c r="S255" s="831">
        <f t="shared" si="83"/>
        <v>69570</v>
      </c>
      <c r="T255" s="889"/>
      <c r="U255" s="864"/>
      <c r="V255" s="902"/>
      <c r="W255" s="904">
        <f t="shared" si="84"/>
        <v>69570</v>
      </c>
    </row>
    <row r="256" spans="1:23" ht="17.25" customHeight="1" x14ac:dyDescent="0.35">
      <c r="A256" s="290"/>
      <c r="B256" s="291"/>
      <c r="C256" s="1543"/>
      <c r="D256" s="263" t="s">
        <v>299</v>
      </c>
      <c r="E256" s="1546"/>
      <c r="F256" s="840"/>
      <c r="G256" s="825">
        <f t="shared" ref="G256:V256" si="99">G255+G257</f>
        <v>0</v>
      </c>
      <c r="H256" s="825">
        <f t="shared" si="99"/>
        <v>0</v>
      </c>
      <c r="I256" s="825">
        <f t="shared" si="99"/>
        <v>0</v>
      </c>
      <c r="J256" s="825">
        <f t="shared" si="99"/>
        <v>0</v>
      </c>
      <c r="K256" s="825">
        <f t="shared" si="99"/>
        <v>0</v>
      </c>
      <c r="L256" s="825">
        <f t="shared" si="99"/>
        <v>69570</v>
      </c>
      <c r="M256" s="825">
        <f t="shared" si="99"/>
        <v>0</v>
      </c>
      <c r="N256" s="825">
        <f t="shared" si="99"/>
        <v>0</v>
      </c>
      <c r="O256" s="825">
        <f t="shared" si="99"/>
        <v>0</v>
      </c>
      <c r="P256" s="825">
        <f t="shared" si="99"/>
        <v>0</v>
      </c>
      <c r="Q256" s="825">
        <f t="shared" si="99"/>
        <v>0</v>
      </c>
      <c r="R256" s="827">
        <f t="shared" si="99"/>
        <v>0</v>
      </c>
      <c r="S256" s="831">
        <f t="shared" si="83"/>
        <v>69570</v>
      </c>
      <c r="T256" s="830">
        <f t="shared" si="99"/>
        <v>0</v>
      </c>
      <c r="U256" s="825">
        <f t="shared" si="99"/>
        <v>0</v>
      </c>
      <c r="V256" s="827">
        <f t="shared" si="99"/>
        <v>0</v>
      </c>
      <c r="W256" s="904">
        <f t="shared" si="84"/>
        <v>69570</v>
      </c>
    </row>
    <row r="257" spans="1:23" ht="17.25" customHeight="1" x14ac:dyDescent="0.4">
      <c r="A257" s="290"/>
      <c r="B257" s="291"/>
      <c r="C257" s="1543"/>
      <c r="D257" s="263" t="s">
        <v>17</v>
      </c>
      <c r="E257" s="1546"/>
      <c r="F257" s="848"/>
      <c r="G257" s="865"/>
      <c r="H257" s="865"/>
      <c r="I257" s="865"/>
      <c r="J257" s="865">
        <v>0</v>
      </c>
      <c r="K257" s="865"/>
      <c r="L257" s="865"/>
      <c r="M257" s="865"/>
      <c r="N257" s="865"/>
      <c r="O257" s="865"/>
      <c r="P257" s="865"/>
      <c r="Q257" s="865"/>
      <c r="R257" s="878"/>
      <c r="S257" s="832">
        <f t="shared" si="83"/>
        <v>0</v>
      </c>
      <c r="T257" s="890"/>
      <c r="U257" s="866"/>
      <c r="V257" s="903"/>
      <c r="W257" s="828">
        <f t="shared" si="84"/>
        <v>0</v>
      </c>
    </row>
    <row r="258" spans="1:23" s="261" customFormat="1" ht="17.25" customHeight="1" x14ac:dyDescent="0.35">
      <c r="A258" s="292"/>
      <c r="B258" s="293"/>
      <c r="C258" s="1543" t="s">
        <v>330</v>
      </c>
      <c r="D258" s="260" t="s">
        <v>709</v>
      </c>
      <c r="E258" s="1546" t="s">
        <v>334</v>
      </c>
      <c r="F258" s="839"/>
      <c r="G258" s="863"/>
      <c r="H258" s="863"/>
      <c r="I258" s="863"/>
      <c r="J258" s="863"/>
      <c r="K258" s="863"/>
      <c r="L258" s="863">
        <v>24792</v>
      </c>
      <c r="M258" s="863"/>
      <c r="N258" s="863"/>
      <c r="O258" s="863"/>
      <c r="P258" s="863"/>
      <c r="Q258" s="863"/>
      <c r="R258" s="877"/>
      <c r="S258" s="831">
        <f t="shared" si="83"/>
        <v>24792</v>
      </c>
      <c r="T258" s="889"/>
      <c r="U258" s="864"/>
      <c r="V258" s="902"/>
      <c r="W258" s="904">
        <f t="shared" si="84"/>
        <v>24792</v>
      </c>
    </row>
    <row r="259" spans="1:23" ht="17.25" customHeight="1" x14ac:dyDescent="0.35">
      <c r="A259" s="290"/>
      <c r="B259" s="291"/>
      <c r="C259" s="1543"/>
      <c r="D259" s="263" t="s">
        <v>299</v>
      </c>
      <c r="E259" s="1546"/>
      <c r="F259" s="840"/>
      <c r="G259" s="825">
        <f t="shared" ref="G259:V259" si="100">G258+G260</f>
        <v>0</v>
      </c>
      <c r="H259" s="825">
        <f t="shared" si="100"/>
        <v>0</v>
      </c>
      <c r="I259" s="825">
        <f t="shared" si="100"/>
        <v>0</v>
      </c>
      <c r="J259" s="825">
        <f t="shared" si="100"/>
        <v>0</v>
      </c>
      <c r="K259" s="825">
        <f t="shared" si="100"/>
        <v>0</v>
      </c>
      <c r="L259" s="825">
        <f t="shared" si="100"/>
        <v>24792</v>
      </c>
      <c r="M259" s="825">
        <f t="shared" si="100"/>
        <v>0</v>
      </c>
      <c r="N259" s="825">
        <f t="shared" si="100"/>
        <v>0</v>
      </c>
      <c r="O259" s="825">
        <f t="shared" si="100"/>
        <v>0</v>
      </c>
      <c r="P259" s="825">
        <f t="shared" si="100"/>
        <v>0</v>
      </c>
      <c r="Q259" s="825">
        <f t="shared" si="100"/>
        <v>0</v>
      </c>
      <c r="R259" s="827">
        <f t="shared" si="100"/>
        <v>0</v>
      </c>
      <c r="S259" s="831">
        <f t="shared" si="83"/>
        <v>24792</v>
      </c>
      <c r="T259" s="830">
        <f t="shared" si="100"/>
        <v>0</v>
      </c>
      <c r="U259" s="825">
        <f t="shared" si="100"/>
        <v>0</v>
      </c>
      <c r="V259" s="827">
        <f t="shared" si="100"/>
        <v>0</v>
      </c>
      <c r="W259" s="904">
        <f t="shared" si="84"/>
        <v>24792</v>
      </c>
    </row>
    <row r="260" spans="1:23" ht="17.25" customHeight="1" x14ac:dyDescent="0.35">
      <c r="A260" s="290"/>
      <c r="B260" s="291"/>
      <c r="C260" s="1543"/>
      <c r="D260" s="263" t="s">
        <v>17</v>
      </c>
      <c r="E260" s="1546"/>
      <c r="F260" s="840"/>
      <c r="G260" s="861"/>
      <c r="H260" s="861"/>
      <c r="I260" s="861"/>
      <c r="J260" s="861"/>
      <c r="K260" s="861"/>
      <c r="L260" s="861"/>
      <c r="M260" s="861"/>
      <c r="N260" s="861"/>
      <c r="O260" s="861"/>
      <c r="P260" s="861"/>
      <c r="Q260" s="861"/>
      <c r="R260" s="876"/>
      <c r="S260" s="831">
        <f t="shared" si="83"/>
        <v>0</v>
      </c>
      <c r="T260" s="888"/>
      <c r="U260" s="862"/>
      <c r="V260" s="901"/>
      <c r="W260" s="904">
        <f t="shared" si="84"/>
        <v>0</v>
      </c>
    </row>
    <row r="261" spans="1:23" s="261" customFormat="1" ht="17.25" customHeight="1" x14ac:dyDescent="0.35">
      <c r="A261" s="292"/>
      <c r="B261" s="293"/>
      <c r="C261" s="1543" t="s">
        <v>719</v>
      </c>
      <c r="D261" s="260" t="s">
        <v>709</v>
      </c>
      <c r="E261" s="1546" t="s">
        <v>334</v>
      </c>
      <c r="F261" s="839"/>
      <c r="G261" s="863"/>
      <c r="H261" s="863"/>
      <c r="I261" s="863"/>
      <c r="J261" s="863"/>
      <c r="K261" s="863"/>
      <c r="L261" s="863">
        <v>4953</v>
      </c>
      <c r="M261" s="863"/>
      <c r="N261" s="863"/>
      <c r="O261" s="863"/>
      <c r="P261" s="863"/>
      <c r="Q261" s="863"/>
      <c r="R261" s="877"/>
      <c r="S261" s="831">
        <f t="shared" si="83"/>
        <v>4953</v>
      </c>
      <c r="T261" s="889"/>
      <c r="U261" s="864"/>
      <c r="V261" s="902"/>
      <c r="W261" s="904">
        <f t="shared" si="84"/>
        <v>4953</v>
      </c>
    </row>
    <row r="262" spans="1:23" ht="17.25" customHeight="1" x14ac:dyDescent="0.35">
      <c r="A262" s="290"/>
      <c r="B262" s="291"/>
      <c r="C262" s="1543"/>
      <c r="D262" s="263" t="s">
        <v>299</v>
      </c>
      <c r="E262" s="1546"/>
      <c r="F262" s="840"/>
      <c r="G262" s="825">
        <f t="shared" ref="G262:R262" si="101">G261+G263</f>
        <v>0</v>
      </c>
      <c r="H262" s="825">
        <f t="shared" si="101"/>
        <v>0</v>
      </c>
      <c r="I262" s="825">
        <f t="shared" si="101"/>
        <v>0</v>
      </c>
      <c r="J262" s="825">
        <f t="shared" si="101"/>
        <v>0</v>
      </c>
      <c r="K262" s="825">
        <f t="shared" si="101"/>
        <v>0</v>
      </c>
      <c r="L262" s="825">
        <f t="shared" si="101"/>
        <v>4953</v>
      </c>
      <c r="M262" s="825">
        <f t="shared" si="101"/>
        <v>0</v>
      </c>
      <c r="N262" s="825">
        <f t="shared" si="101"/>
        <v>0</v>
      </c>
      <c r="O262" s="825">
        <f t="shared" si="101"/>
        <v>0</v>
      </c>
      <c r="P262" s="825">
        <f t="shared" si="101"/>
        <v>0</v>
      </c>
      <c r="Q262" s="825">
        <f t="shared" si="101"/>
        <v>0</v>
      </c>
      <c r="R262" s="827">
        <f t="shared" si="101"/>
        <v>0</v>
      </c>
      <c r="S262" s="831">
        <f t="shared" si="83"/>
        <v>4953</v>
      </c>
      <c r="T262" s="888"/>
      <c r="U262" s="862"/>
      <c r="V262" s="901"/>
      <c r="W262" s="904">
        <f t="shared" si="84"/>
        <v>4953</v>
      </c>
    </row>
    <row r="263" spans="1:23" s="441" customFormat="1" ht="17.25" customHeight="1" x14ac:dyDescent="0.4">
      <c r="A263" s="1013"/>
      <c r="B263" s="443"/>
      <c r="C263" s="1543"/>
      <c r="D263" s="263" t="s">
        <v>17</v>
      </c>
      <c r="E263" s="1546"/>
      <c r="F263" s="848"/>
      <c r="G263" s="865"/>
      <c r="H263" s="865"/>
      <c r="I263" s="865">
        <v>0</v>
      </c>
      <c r="J263" s="865">
        <v>0</v>
      </c>
      <c r="K263" s="865"/>
      <c r="L263" s="865"/>
      <c r="M263" s="865"/>
      <c r="N263" s="865"/>
      <c r="O263" s="865"/>
      <c r="P263" s="865"/>
      <c r="Q263" s="865"/>
      <c r="R263" s="878"/>
      <c r="S263" s="832">
        <f t="shared" si="83"/>
        <v>0</v>
      </c>
      <c r="T263" s="890"/>
      <c r="U263" s="866"/>
      <c r="V263" s="903"/>
      <c r="W263" s="828">
        <f t="shared" si="84"/>
        <v>0</v>
      </c>
    </row>
    <row r="264" spans="1:23" s="261" customFormat="1" ht="17.25" customHeight="1" x14ac:dyDescent="0.35">
      <c r="A264" s="264"/>
      <c r="B264" s="293"/>
      <c r="C264" s="1541" t="s">
        <v>573</v>
      </c>
      <c r="D264" s="260" t="s">
        <v>709</v>
      </c>
      <c r="E264" s="1546" t="s">
        <v>334</v>
      </c>
      <c r="F264" s="839"/>
      <c r="G264" s="835">
        <v>729</v>
      </c>
      <c r="H264" s="835">
        <v>142</v>
      </c>
      <c r="I264" s="835">
        <v>5507</v>
      </c>
      <c r="J264" s="835"/>
      <c r="K264" s="835"/>
      <c r="L264" s="835"/>
      <c r="M264" s="835">
        <v>57479</v>
      </c>
      <c r="N264" s="835"/>
      <c r="O264" s="835"/>
      <c r="P264" s="835"/>
      <c r="Q264" s="835"/>
      <c r="R264" s="870"/>
      <c r="S264" s="831">
        <f t="shared" si="83"/>
        <v>63857</v>
      </c>
      <c r="T264" s="879"/>
      <c r="U264" s="836"/>
      <c r="V264" s="892"/>
      <c r="W264" s="904">
        <f t="shared" si="84"/>
        <v>63857</v>
      </c>
    </row>
    <row r="265" spans="1:23" ht="17.25" customHeight="1" x14ac:dyDescent="0.35">
      <c r="A265" s="266"/>
      <c r="B265" s="291"/>
      <c r="C265" s="1542"/>
      <c r="D265" s="263" t="s">
        <v>299</v>
      </c>
      <c r="E265" s="1546"/>
      <c r="F265" s="840"/>
      <c r="G265" s="825">
        <f>G264+G266</f>
        <v>729</v>
      </c>
      <c r="H265" s="825">
        <f t="shared" ref="H265:R265" si="102">H264+H266</f>
        <v>142</v>
      </c>
      <c r="I265" s="825">
        <f t="shared" si="102"/>
        <v>5507</v>
      </c>
      <c r="J265" s="825">
        <f t="shared" si="102"/>
        <v>0</v>
      </c>
      <c r="K265" s="825">
        <f t="shared" si="102"/>
        <v>0</v>
      </c>
      <c r="L265" s="825">
        <f t="shared" si="102"/>
        <v>0</v>
      </c>
      <c r="M265" s="825">
        <f t="shared" si="102"/>
        <v>57479</v>
      </c>
      <c r="N265" s="825">
        <f t="shared" si="102"/>
        <v>0</v>
      </c>
      <c r="O265" s="825">
        <f t="shared" si="102"/>
        <v>0</v>
      </c>
      <c r="P265" s="825">
        <f t="shared" si="102"/>
        <v>0</v>
      </c>
      <c r="Q265" s="825">
        <f t="shared" si="102"/>
        <v>0</v>
      </c>
      <c r="R265" s="827">
        <f t="shared" si="102"/>
        <v>0</v>
      </c>
      <c r="S265" s="831">
        <f t="shared" si="83"/>
        <v>63857</v>
      </c>
      <c r="T265" s="880"/>
      <c r="U265" s="838"/>
      <c r="V265" s="893"/>
      <c r="W265" s="904">
        <f t="shared" si="84"/>
        <v>63857</v>
      </c>
    </row>
    <row r="266" spans="1:23" s="441" customFormat="1" ht="17.25" customHeight="1" x14ac:dyDescent="0.4">
      <c r="A266" s="439"/>
      <c r="B266" s="443"/>
      <c r="C266" s="1542"/>
      <c r="D266" s="263" t="s">
        <v>17</v>
      </c>
      <c r="E266" s="1546"/>
      <c r="F266" s="848"/>
      <c r="G266" s="847"/>
      <c r="H266" s="847"/>
      <c r="I266" s="847">
        <v>0</v>
      </c>
      <c r="J266" s="847">
        <v>0</v>
      </c>
      <c r="K266" s="847"/>
      <c r="L266" s="847"/>
      <c r="M266" s="847"/>
      <c r="N266" s="847"/>
      <c r="O266" s="847"/>
      <c r="P266" s="847"/>
      <c r="Q266" s="847"/>
      <c r="R266" s="872"/>
      <c r="S266" s="832">
        <f t="shared" si="83"/>
        <v>0</v>
      </c>
      <c r="T266" s="883"/>
      <c r="U266" s="849"/>
      <c r="V266" s="896"/>
      <c r="W266" s="828">
        <f t="shared" si="84"/>
        <v>0</v>
      </c>
    </row>
    <row r="267" spans="1:23" s="261" customFormat="1" ht="17.25" customHeight="1" x14ac:dyDescent="0.35">
      <c r="A267" s="264"/>
      <c r="B267" s="293"/>
      <c r="C267" s="1541" t="s">
        <v>575</v>
      </c>
      <c r="D267" s="260" t="s">
        <v>709</v>
      </c>
      <c r="E267" s="1546" t="s">
        <v>334</v>
      </c>
      <c r="F267" s="839"/>
      <c r="G267" s="835">
        <v>13651</v>
      </c>
      <c r="H267" s="835">
        <v>2662</v>
      </c>
      <c r="I267" s="835">
        <v>58924</v>
      </c>
      <c r="J267" s="835"/>
      <c r="K267" s="835"/>
      <c r="L267" s="835"/>
      <c r="M267" s="835">
        <v>882070</v>
      </c>
      <c r="N267" s="835"/>
      <c r="O267" s="835"/>
      <c r="P267" s="835"/>
      <c r="Q267" s="835"/>
      <c r="R267" s="870"/>
      <c r="S267" s="831">
        <f t="shared" si="83"/>
        <v>957307</v>
      </c>
      <c r="T267" s="879"/>
      <c r="U267" s="836"/>
      <c r="V267" s="892"/>
      <c r="W267" s="904">
        <f t="shared" si="84"/>
        <v>957307</v>
      </c>
    </row>
    <row r="268" spans="1:23" ht="17.25" customHeight="1" x14ac:dyDescent="0.35">
      <c r="A268" s="266"/>
      <c r="B268" s="291"/>
      <c r="C268" s="1542"/>
      <c r="D268" s="263" t="s">
        <v>299</v>
      </c>
      <c r="E268" s="1546"/>
      <c r="F268" s="840"/>
      <c r="G268" s="825">
        <f>G267+G269</f>
        <v>13651</v>
      </c>
      <c r="H268" s="825">
        <f t="shared" ref="H268:R268" si="103">H267+H269</f>
        <v>2662</v>
      </c>
      <c r="I268" s="825">
        <f t="shared" si="103"/>
        <v>58924</v>
      </c>
      <c r="J268" s="825">
        <f t="shared" si="103"/>
        <v>0</v>
      </c>
      <c r="K268" s="825">
        <f t="shared" si="103"/>
        <v>0</v>
      </c>
      <c r="L268" s="825">
        <f t="shared" si="103"/>
        <v>0</v>
      </c>
      <c r="M268" s="825">
        <f t="shared" si="103"/>
        <v>882070</v>
      </c>
      <c r="N268" s="825">
        <f t="shared" si="103"/>
        <v>0</v>
      </c>
      <c r="O268" s="825">
        <f t="shared" si="103"/>
        <v>0</v>
      </c>
      <c r="P268" s="825">
        <f t="shared" si="103"/>
        <v>0</v>
      </c>
      <c r="Q268" s="825">
        <f t="shared" si="103"/>
        <v>0</v>
      </c>
      <c r="R268" s="827">
        <f t="shared" si="103"/>
        <v>0</v>
      </c>
      <c r="S268" s="831">
        <f t="shared" si="83"/>
        <v>957307</v>
      </c>
      <c r="T268" s="880"/>
      <c r="U268" s="838"/>
      <c r="V268" s="893"/>
      <c r="W268" s="904">
        <f t="shared" si="84"/>
        <v>957307</v>
      </c>
    </row>
    <row r="269" spans="1:23" s="441" customFormat="1" ht="17.25" customHeight="1" x14ac:dyDescent="0.4">
      <c r="A269" s="439"/>
      <c r="B269" s="443"/>
      <c r="C269" s="1542"/>
      <c r="D269" s="263" t="s">
        <v>17</v>
      </c>
      <c r="E269" s="1546"/>
      <c r="F269" s="848"/>
      <c r="G269" s="847"/>
      <c r="H269" s="847"/>
      <c r="I269" s="847">
        <v>0</v>
      </c>
      <c r="J269" s="847">
        <v>0</v>
      </c>
      <c r="K269" s="847"/>
      <c r="L269" s="847"/>
      <c r="M269" s="847"/>
      <c r="N269" s="847"/>
      <c r="O269" s="847"/>
      <c r="P269" s="847"/>
      <c r="Q269" s="847"/>
      <c r="R269" s="872"/>
      <c r="S269" s="832">
        <f t="shared" si="83"/>
        <v>0</v>
      </c>
      <c r="T269" s="883"/>
      <c r="U269" s="849"/>
      <c r="V269" s="896"/>
      <c r="W269" s="828">
        <f t="shared" si="84"/>
        <v>0</v>
      </c>
    </row>
    <row r="270" spans="1:23" s="261" customFormat="1" ht="17.25" customHeight="1" x14ac:dyDescent="0.35">
      <c r="A270" s="264"/>
      <c r="B270" s="293"/>
      <c r="C270" s="1541" t="s">
        <v>576</v>
      </c>
      <c r="D270" s="260" t="s">
        <v>709</v>
      </c>
      <c r="E270" s="1546" t="s">
        <v>334</v>
      </c>
      <c r="F270" s="839"/>
      <c r="G270" s="835">
        <v>5230</v>
      </c>
      <c r="H270" s="835">
        <v>1020</v>
      </c>
      <c r="I270" s="835">
        <v>16295</v>
      </c>
      <c r="J270" s="835"/>
      <c r="K270" s="835"/>
      <c r="L270" s="835"/>
      <c r="M270" s="835">
        <v>215584</v>
      </c>
      <c r="N270" s="835"/>
      <c r="O270" s="835"/>
      <c r="P270" s="835"/>
      <c r="Q270" s="835"/>
      <c r="R270" s="870"/>
      <c r="S270" s="831">
        <f t="shared" si="83"/>
        <v>238129</v>
      </c>
      <c r="T270" s="879"/>
      <c r="U270" s="836"/>
      <c r="V270" s="892"/>
      <c r="W270" s="904">
        <f t="shared" si="84"/>
        <v>238129</v>
      </c>
    </row>
    <row r="271" spans="1:23" ht="17.25" customHeight="1" x14ac:dyDescent="0.35">
      <c r="A271" s="266"/>
      <c r="B271" s="291"/>
      <c r="C271" s="1542"/>
      <c r="D271" s="263" t="s">
        <v>299</v>
      </c>
      <c r="E271" s="1546"/>
      <c r="F271" s="840"/>
      <c r="G271" s="825">
        <f>G270+G272</f>
        <v>5230</v>
      </c>
      <c r="H271" s="825">
        <f>H270+H272</f>
        <v>1020</v>
      </c>
      <c r="I271" s="825">
        <f>I270+I272</f>
        <v>16295</v>
      </c>
      <c r="J271" s="825">
        <f>J270+J272</f>
        <v>0</v>
      </c>
      <c r="K271" s="825">
        <f t="shared" ref="K271:R271" si="104">K270+K272</f>
        <v>0</v>
      </c>
      <c r="L271" s="825">
        <f t="shared" si="104"/>
        <v>0</v>
      </c>
      <c r="M271" s="825">
        <f t="shared" si="104"/>
        <v>215584</v>
      </c>
      <c r="N271" s="825">
        <f t="shared" si="104"/>
        <v>0</v>
      </c>
      <c r="O271" s="825">
        <f t="shared" si="104"/>
        <v>0</v>
      </c>
      <c r="P271" s="825">
        <f t="shared" si="104"/>
        <v>0</v>
      </c>
      <c r="Q271" s="825">
        <f t="shared" si="104"/>
        <v>0</v>
      </c>
      <c r="R271" s="825">
        <f t="shared" si="104"/>
        <v>0</v>
      </c>
      <c r="S271" s="831">
        <f t="shared" si="83"/>
        <v>238129</v>
      </c>
      <c r="T271" s="830"/>
      <c r="U271" s="825"/>
      <c r="V271" s="827"/>
      <c r="W271" s="904">
        <f t="shared" si="84"/>
        <v>238129</v>
      </c>
    </row>
    <row r="272" spans="1:23" s="441" customFormat="1" ht="17.25" customHeight="1" x14ac:dyDescent="0.4">
      <c r="A272" s="439"/>
      <c r="B272" s="443"/>
      <c r="C272" s="1542"/>
      <c r="D272" s="263" t="s">
        <v>17</v>
      </c>
      <c r="E272" s="1546"/>
      <c r="F272" s="848"/>
      <c r="G272" s="847"/>
      <c r="H272" s="847"/>
      <c r="I272" s="847"/>
      <c r="J272" s="847">
        <v>0</v>
      </c>
      <c r="K272" s="847"/>
      <c r="L272" s="847"/>
      <c r="M272" s="847">
        <v>0</v>
      </c>
      <c r="N272" s="847"/>
      <c r="O272" s="847"/>
      <c r="P272" s="847"/>
      <c r="Q272" s="847"/>
      <c r="R272" s="872"/>
      <c r="S272" s="832">
        <f t="shared" si="83"/>
        <v>0</v>
      </c>
      <c r="T272" s="883"/>
      <c r="U272" s="849"/>
      <c r="V272" s="896"/>
      <c r="W272" s="828">
        <f t="shared" si="84"/>
        <v>0</v>
      </c>
    </row>
    <row r="273" spans="1:23" s="261" customFormat="1" ht="17.25" customHeight="1" x14ac:dyDescent="0.35">
      <c r="A273" s="264"/>
      <c r="B273" s="293"/>
      <c r="C273" s="1541" t="s">
        <v>618</v>
      </c>
      <c r="D273" s="260" t="s">
        <v>709</v>
      </c>
      <c r="E273" s="1546" t="s">
        <v>334</v>
      </c>
      <c r="F273" s="839"/>
      <c r="G273" s="835"/>
      <c r="H273" s="835"/>
      <c r="I273" s="835">
        <v>102</v>
      </c>
      <c r="J273" s="835"/>
      <c r="K273" s="835"/>
      <c r="L273" s="835"/>
      <c r="M273" s="835"/>
      <c r="N273" s="835"/>
      <c r="O273" s="835"/>
      <c r="P273" s="835"/>
      <c r="Q273" s="835"/>
      <c r="R273" s="870"/>
      <c r="S273" s="831">
        <f t="shared" si="83"/>
        <v>102</v>
      </c>
      <c r="T273" s="879"/>
      <c r="U273" s="836"/>
      <c r="V273" s="892"/>
      <c r="W273" s="904">
        <f t="shared" si="84"/>
        <v>102</v>
      </c>
    </row>
    <row r="274" spans="1:23" ht="17.25" customHeight="1" x14ac:dyDescent="0.35">
      <c r="A274" s="266"/>
      <c r="B274" s="291"/>
      <c r="C274" s="1541"/>
      <c r="D274" s="263" t="s">
        <v>299</v>
      </c>
      <c r="E274" s="1546"/>
      <c r="F274" s="840"/>
      <c r="G274" s="825">
        <f>G273+G275</f>
        <v>0</v>
      </c>
      <c r="H274" s="825">
        <f>H273+H275</f>
        <v>0</v>
      </c>
      <c r="I274" s="825">
        <f>I273+I275</f>
        <v>102</v>
      </c>
      <c r="J274" s="825">
        <f>J273+J275</f>
        <v>0</v>
      </c>
      <c r="K274" s="825">
        <f t="shared" ref="K274:R274" si="105">K273+K275</f>
        <v>0</v>
      </c>
      <c r="L274" s="825">
        <f t="shared" si="105"/>
        <v>0</v>
      </c>
      <c r="M274" s="825">
        <f t="shared" si="105"/>
        <v>0</v>
      </c>
      <c r="N274" s="825">
        <f t="shared" si="105"/>
        <v>0</v>
      </c>
      <c r="O274" s="825">
        <f t="shared" si="105"/>
        <v>0</v>
      </c>
      <c r="P274" s="825">
        <f t="shared" si="105"/>
        <v>0</v>
      </c>
      <c r="Q274" s="825">
        <f t="shared" si="105"/>
        <v>0</v>
      </c>
      <c r="R274" s="825">
        <f t="shared" si="105"/>
        <v>0</v>
      </c>
      <c r="S274" s="831">
        <f t="shared" si="83"/>
        <v>102</v>
      </c>
      <c r="T274" s="880"/>
      <c r="U274" s="838"/>
      <c r="V274" s="893"/>
      <c r="W274" s="904">
        <f t="shared" si="84"/>
        <v>102</v>
      </c>
    </row>
    <row r="275" spans="1:23" s="441" customFormat="1" ht="17.25" customHeight="1" x14ac:dyDescent="0.4">
      <c r="A275" s="439"/>
      <c r="B275" s="443"/>
      <c r="C275" s="1541"/>
      <c r="D275" s="263" t="s">
        <v>17</v>
      </c>
      <c r="E275" s="1546"/>
      <c r="F275" s="848"/>
      <c r="G275" s="847"/>
      <c r="H275" s="847"/>
      <c r="I275" s="847"/>
      <c r="J275" s="847">
        <v>0</v>
      </c>
      <c r="K275" s="847"/>
      <c r="L275" s="847"/>
      <c r="M275" s="847">
        <v>0</v>
      </c>
      <c r="N275" s="847">
        <v>0</v>
      </c>
      <c r="O275" s="847"/>
      <c r="P275" s="847"/>
      <c r="Q275" s="847"/>
      <c r="R275" s="872"/>
      <c r="S275" s="832">
        <f t="shared" si="83"/>
        <v>0</v>
      </c>
      <c r="T275" s="883"/>
      <c r="U275" s="849"/>
      <c r="V275" s="896"/>
      <c r="W275" s="828">
        <f t="shared" si="84"/>
        <v>0</v>
      </c>
    </row>
    <row r="276" spans="1:23" s="261" customFormat="1" ht="17.25" customHeight="1" x14ac:dyDescent="0.35">
      <c r="A276" s="264"/>
      <c r="B276" s="293"/>
      <c r="C276" s="1541" t="s">
        <v>577</v>
      </c>
      <c r="D276" s="260" t="s">
        <v>709</v>
      </c>
      <c r="E276" s="1546" t="s">
        <v>334</v>
      </c>
      <c r="F276" s="867"/>
      <c r="G276" s="835"/>
      <c r="H276" s="835"/>
      <c r="I276" s="835">
        <v>1658</v>
      </c>
      <c r="J276" s="835"/>
      <c r="K276" s="835"/>
      <c r="L276" s="835"/>
      <c r="M276" s="835"/>
      <c r="N276" s="835"/>
      <c r="O276" s="835"/>
      <c r="P276" s="835"/>
      <c r="Q276" s="835"/>
      <c r="R276" s="870"/>
      <c r="S276" s="831">
        <f t="shared" si="83"/>
        <v>1658</v>
      </c>
      <c r="T276" s="879"/>
      <c r="U276" s="836"/>
      <c r="V276" s="892"/>
      <c r="W276" s="904">
        <f t="shared" si="84"/>
        <v>1658</v>
      </c>
    </row>
    <row r="277" spans="1:23" ht="17.25" customHeight="1" x14ac:dyDescent="0.35">
      <c r="A277" s="266"/>
      <c r="B277" s="291"/>
      <c r="C277" s="1542"/>
      <c r="D277" s="263" t="s">
        <v>299</v>
      </c>
      <c r="E277" s="1546"/>
      <c r="F277" s="868"/>
      <c r="G277" s="825">
        <f t="shared" ref="G277:V277" si="106">G276+G278</f>
        <v>0</v>
      </c>
      <c r="H277" s="825">
        <f t="shared" si="106"/>
        <v>0</v>
      </c>
      <c r="I277" s="825">
        <f t="shared" si="106"/>
        <v>1658</v>
      </c>
      <c r="J277" s="825">
        <f t="shared" si="106"/>
        <v>0</v>
      </c>
      <c r="K277" s="825">
        <f t="shared" si="106"/>
        <v>0</v>
      </c>
      <c r="L277" s="825">
        <f t="shared" si="106"/>
        <v>0</v>
      </c>
      <c r="M277" s="825">
        <f t="shared" si="106"/>
        <v>0</v>
      </c>
      <c r="N277" s="825">
        <f t="shared" si="106"/>
        <v>0</v>
      </c>
      <c r="O277" s="825">
        <f t="shared" si="106"/>
        <v>0</v>
      </c>
      <c r="P277" s="825">
        <f t="shared" si="106"/>
        <v>0</v>
      </c>
      <c r="Q277" s="825">
        <f t="shared" si="106"/>
        <v>0</v>
      </c>
      <c r="R277" s="827">
        <f t="shared" si="106"/>
        <v>0</v>
      </c>
      <c r="S277" s="831">
        <f t="shared" si="83"/>
        <v>1658</v>
      </c>
      <c r="T277" s="830">
        <f t="shared" si="106"/>
        <v>0</v>
      </c>
      <c r="U277" s="825">
        <f t="shared" si="106"/>
        <v>0</v>
      </c>
      <c r="V277" s="827">
        <f t="shared" si="106"/>
        <v>0</v>
      </c>
      <c r="W277" s="904">
        <f t="shared" si="84"/>
        <v>1658</v>
      </c>
    </row>
    <row r="278" spans="1:23" s="441" customFormat="1" ht="17.25" customHeight="1" x14ac:dyDescent="0.4">
      <c r="A278" s="439"/>
      <c r="B278" s="443"/>
      <c r="C278" s="1542"/>
      <c r="D278" s="263" t="s">
        <v>17</v>
      </c>
      <c r="E278" s="1546"/>
      <c r="F278" s="1372"/>
      <c r="G278" s="847">
        <v>0</v>
      </c>
      <c r="H278" s="847"/>
      <c r="I278" s="847">
        <v>0</v>
      </c>
      <c r="J278" s="847">
        <v>0</v>
      </c>
      <c r="K278" s="847"/>
      <c r="L278" s="847"/>
      <c r="M278" s="847">
        <v>0</v>
      </c>
      <c r="N278" s="847">
        <v>0</v>
      </c>
      <c r="O278" s="847"/>
      <c r="P278" s="847"/>
      <c r="Q278" s="847"/>
      <c r="R278" s="872"/>
      <c r="S278" s="832">
        <f t="shared" ref="S278:S351" si="107">SUM(G278:R278)</f>
        <v>0</v>
      </c>
      <c r="T278" s="883"/>
      <c r="U278" s="849"/>
      <c r="V278" s="896"/>
      <c r="W278" s="828">
        <f t="shared" ref="W278:W351" si="108">SUM(S278:V278)</f>
        <v>0</v>
      </c>
    </row>
    <row r="279" spans="1:23" s="261" customFormat="1" ht="17.25" customHeight="1" x14ac:dyDescent="0.35">
      <c r="A279" s="264"/>
      <c r="B279" s="293"/>
      <c r="C279" s="1541" t="s">
        <v>574</v>
      </c>
      <c r="D279" s="260" t="s">
        <v>709</v>
      </c>
      <c r="E279" s="1546" t="s">
        <v>334</v>
      </c>
      <c r="F279" s="867"/>
      <c r="G279" s="835">
        <v>19259</v>
      </c>
      <c r="H279" s="835">
        <v>3756</v>
      </c>
      <c r="I279" s="835">
        <v>10000</v>
      </c>
      <c r="J279" s="835"/>
      <c r="K279" s="835"/>
      <c r="L279" s="835"/>
      <c r="M279" s="835"/>
      <c r="N279" s="835"/>
      <c r="O279" s="835"/>
      <c r="P279" s="835"/>
      <c r="Q279" s="835"/>
      <c r="R279" s="870">
        <v>21967</v>
      </c>
      <c r="S279" s="831">
        <f t="shared" si="107"/>
        <v>54982</v>
      </c>
      <c r="T279" s="879"/>
      <c r="U279" s="836"/>
      <c r="V279" s="870"/>
      <c r="W279" s="904">
        <f t="shared" si="108"/>
        <v>54982</v>
      </c>
    </row>
    <row r="280" spans="1:23" ht="17.25" customHeight="1" x14ac:dyDescent="0.35">
      <c r="A280" s="266"/>
      <c r="B280" s="291"/>
      <c r="C280" s="1542"/>
      <c r="D280" s="263" t="s">
        <v>299</v>
      </c>
      <c r="E280" s="1546"/>
      <c r="F280" s="868"/>
      <c r="G280" s="825">
        <f t="shared" ref="G280:V280" si="109">G279+G281</f>
        <v>19259</v>
      </c>
      <c r="H280" s="825">
        <f t="shared" si="109"/>
        <v>3756</v>
      </c>
      <c r="I280" s="825">
        <f t="shared" si="109"/>
        <v>10000</v>
      </c>
      <c r="J280" s="825">
        <f t="shared" si="109"/>
        <v>0</v>
      </c>
      <c r="K280" s="825">
        <f t="shared" si="109"/>
        <v>0</v>
      </c>
      <c r="L280" s="825">
        <f t="shared" si="109"/>
        <v>0</v>
      </c>
      <c r="M280" s="825">
        <f t="shared" si="109"/>
        <v>0</v>
      </c>
      <c r="N280" s="825">
        <f t="shared" si="109"/>
        <v>0</v>
      </c>
      <c r="O280" s="825">
        <f t="shared" si="109"/>
        <v>0</v>
      </c>
      <c r="P280" s="825">
        <f t="shared" si="109"/>
        <v>0</v>
      </c>
      <c r="Q280" s="825">
        <f t="shared" si="109"/>
        <v>0</v>
      </c>
      <c r="R280" s="827">
        <f t="shared" si="109"/>
        <v>21967</v>
      </c>
      <c r="S280" s="831">
        <f t="shared" si="107"/>
        <v>54982</v>
      </c>
      <c r="T280" s="830">
        <f t="shared" si="109"/>
        <v>0</v>
      </c>
      <c r="U280" s="825">
        <f t="shared" si="109"/>
        <v>0</v>
      </c>
      <c r="V280" s="827">
        <f t="shared" si="109"/>
        <v>0</v>
      </c>
      <c r="W280" s="904">
        <f t="shared" si="108"/>
        <v>54982</v>
      </c>
    </row>
    <row r="281" spans="1:23" s="444" customFormat="1" ht="17.25" customHeight="1" x14ac:dyDescent="0.4">
      <c r="A281" s="445"/>
      <c r="B281" s="443"/>
      <c r="C281" s="1542"/>
      <c r="D281" s="263" t="s">
        <v>17</v>
      </c>
      <c r="E281" s="1546"/>
      <c r="F281" s="822"/>
      <c r="G281" s="847"/>
      <c r="H281" s="847"/>
      <c r="I281" s="847"/>
      <c r="J281" s="847"/>
      <c r="K281" s="847"/>
      <c r="L281" s="847"/>
      <c r="M281" s="847"/>
      <c r="N281" s="847"/>
      <c r="O281" s="847"/>
      <c r="P281" s="847"/>
      <c r="Q281" s="847"/>
      <c r="R281" s="872"/>
      <c r="S281" s="832">
        <f t="shared" si="107"/>
        <v>0</v>
      </c>
      <c r="T281" s="909"/>
      <c r="U281" s="847"/>
      <c r="V281" s="872">
        <v>0</v>
      </c>
      <c r="W281" s="828">
        <f t="shared" si="108"/>
        <v>0</v>
      </c>
    </row>
    <row r="282" spans="1:23" s="261" customFormat="1" ht="17.25" customHeight="1" x14ac:dyDescent="0.35">
      <c r="A282" s="264"/>
      <c r="B282" s="293"/>
      <c r="C282" s="1541" t="s">
        <v>580</v>
      </c>
      <c r="D282" s="260" t="s">
        <v>709</v>
      </c>
      <c r="E282" s="1546" t="s">
        <v>334</v>
      </c>
      <c r="F282" s="867"/>
      <c r="G282" s="835">
        <v>2090</v>
      </c>
      <c r="H282" s="835">
        <v>408</v>
      </c>
      <c r="I282" s="835">
        <v>18291</v>
      </c>
      <c r="J282" s="835"/>
      <c r="K282" s="835"/>
      <c r="L282" s="835"/>
      <c r="M282" s="835"/>
      <c r="N282" s="835"/>
      <c r="O282" s="835"/>
      <c r="P282" s="835"/>
      <c r="Q282" s="835"/>
      <c r="R282" s="870">
        <v>18291</v>
      </c>
      <c r="S282" s="831">
        <f t="shared" si="107"/>
        <v>39080</v>
      </c>
      <c r="T282" s="879"/>
      <c r="U282" s="836"/>
      <c r="V282" s="870"/>
      <c r="W282" s="904">
        <f t="shared" si="108"/>
        <v>39080</v>
      </c>
    </row>
    <row r="283" spans="1:23" ht="17.25" customHeight="1" x14ac:dyDescent="0.35">
      <c r="A283" s="266"/>
      <c r="B283" s="291"/>
      <c r="C283" s="1542"/>
      <c r="D283" s="263" t="s">
        <v>299</v>
      </c>
      <c r="E283" s="1546"/>
      <c r="F283" s="868"/>
      <c r="G283" s="825">
        <f t="shared" ref="G283:V283" si="110">G282+G284</f>
        <v>2090</v>
      </c>
      <c r="H283" s="825">
        <f t="shared" si="110"/>
        <v>408</v>
      </c>
      <c r="I283" s="825">
        <f t="shared" si="110"/>
        <v>18291</v>
      </c>
      <c r="J283" s="825">
        <f t="shared" si="110"/>
        <v>0</v>
      </c>
      <c r="K283" s="825">
        <f t="shared" si="110"/>
        <v>0</v>
      </c>
      <c r="L283" s="825">
        <f t="shared" si="110"/>
        <v>0</v>
      </c>
      <c r="M283" s="825">
        <f t="shared" si="110"/>
        <v>0</v>
      </c>
      <c r="N283" s="825">
        <f t="shared" si="110"/>
        <v>0</v>
      </c>
      <c r="O283" s="825">
        <f t="shared" si="110"/>
        <v>0</v>
      </c>
      <c r="P283" s="825">
        <f t="shared" si="110"/>
        <v>0</v>
      </c>
      <c r="Q283" s="825">
        <f t="shared" si="110"/>
        <v>0</v>
      </c>
      <c r="R283" s="827">
        <f t="shared" si="110"/>
        <v>18291</v>
      </c>
      <c r="S283" s="831">
        <f t="shared" si="107"/>
        <v>39080</v>
      </c>
      <c r="T283" s="830">
        <f t="shared" si="110"/>
        <v>0</v>
      </c>
      <c r="U283" s="825">
        <f t="shared" si="110"/>
        <v>0</v>
      </c>
      <c r="V283" s="827">
        <f t="shared" si="110"/>
        <v>0</v>
      </c>
      <c r="W283" s="904">
        <f t="shared" si="108"/>
        <v>39080</v>
      </c>
    </row>
    <row r="284" spans="1:23" s="271" customFormat="1" ht="17.25" customHeight="1" x14ac:dyDescent="0.35">
      <c r="A284" s="266"/>
      <c r="B284" s="291"/>
      <c r="C284" s="1542"/>
      <c r="D284" s="263" t="s">
        <v>17</v>
      </c>
      <c r="E284" s="1546"/>
      <c r="F284" s="868"/>
      <c r="G284" s="825">
        <v>0</v>
      </c>
      <c r="H284" s="825">
        <v>0</v>
      </c>
      <c r="I284" s="825">
        <v>0</v>
      </c>
      <c r="J284" s="825"/>
      <c r="K284" s="825"/>
      <c r="L284" s="825"/>
      <c r="M284" s="825"/>
      <c r="N284" s="825"/>
      <c r="O284" s="825"/>
      <c r="P284" s="825"/>
      <c r="Q284" s="825"/>
      <c r="R284" s="827"/>
      <c r="S284" s="831">
        <f t="shared" si="107"/>
        <v>0</v>
      </c>
      <c r="T284" s="880"/>
      <c r="U284" s="838"/>
      <c r="V284" s="893">
        <v>0</v>
      </c>
      <c r="W284" s="904">
        <f t="shared" si="108"/>
        <v>0</v>
      </c>
    </row>
    <row r="285" spans="1:23" s="261" customFormat="1" ht="17.25" hidden="1" customHeight="1" x14ac:dyDescent="0.35">
      <c r="A285" s="264"/>
      <c r="B285" s="293"/>
      <c r="C285" s="1543"/>
      <c r="D285" s="260" t="s">
        <v>709</v>
      </c>
      <c r="E285" s="1546" t="s">
        <v>350</v>
      </c>
      <c r="F285" s="867"/>
      <c r="G285" s="835"/>
      <c r="H285" s="835"/>
      <c r="I285" s="835"/>
      <c r="J285" s="835"/>
      <c r="K285" s="835"/>
      <c r="L285" s="835"/>
      <c r="M285" s="835"/>
      <c r="N285" s="835"/>
      <c r="O285" s="835"/>
      <c r="P285" s="835"/>
      <c r="Q285" s="835"/>
      <c r="R285" s="870"/>
      <c r="S285" s="831">
        <f t="shared" si="107"/>
        <v>0</v>
      </c>
      <c r="T285" s="879"/>
      <c r="U285" s="836"/>
      <c r="V285" s="870"/>
      <c r="W285" s="904">
        <f t="shared" si="108"/>
        <v>0</v>
      </c>
    </row>
    <row r="286" spans="1:23" ht="17.25" hidden="1" customHeight="1" x14ac:dyDescent="0.35">
      <c r="A286" s="266"/>
      <c r="B286" s="291"/>
      <c r="C286" s="1543"/>
      <c r="D286" s="263" t="s">
        <v>299</v>
      </c>
      <c r="E286" s="1546"/>
      <c r="F286" s="868"/>
      <c r="G286" s="825">
        <f t="shared" ref="G286:V286" si="111">G285+G287</f>
        <v>0</v>
      </c>
      <c r="H286" s="825">
        <f t="shared" si="111"/>
        <v>0</v>
      </c>
      <c r="I286" s="825">
        <f t="shared" si="111"/>
        <v>0</v>
      </c>
      <c r="J286" s="825">
        <f t="shared" si="111"/>
        <v>0</v>
      </c>
      <c r="K286" s="825">
        <f t="shared" si="111"/>
        <v>0</v>
      </c>
      <c r="L286" s="825">
        <f t="shared" si="111"/>
        <v>0</v>
      </c>
      <c r="M286" s="825">
        <f t="shared" si="111"/>
        <v>0</v>
      </c>
      <c r="N286" s="825">
        <f t="shared" si="111"/>
        <v>0</v>
      </c>
      <c r="O286" s="825">
        <f t="shared" si="111"/>
        <v>0</v>
      </c>
      <c r="P286" s="825">
        <f t="shared" si="111"/>
        <v>0</v>
      </c>
      <c r="Q286" s="825">
        <f t="shared" si="111"/>
        <v>0</v>
      </c>
      <c r="R286" s="827">
        <f t="shared" si="111"/>
        <v>0</v>
      </c>
      <c r="S286" s="831">
        <f t="shared" si="107"/>
        <v>0</v>
      </c>
      <c r="T286" s="830">
        <f t="shared" si="111"/>
        <v>0</v>
      </c>
      <c r="U286" s="825">
        <f t="shared" si="111"/>
        <v>0</v>
      </c>
      <c r="V286" s="827">
        <f t="shared" si="111"/>
        <v>0</v>
      </c>
      <c r="W286" s="904">
        <f t="shared" si="108"/>
        <v>0</v>
      </c>
    </row>
    <row r="287" spans="1:23" ht="17.25" hidden="1" customHeight="1" x14ac:dyDescent="0.35">
      <c r="A287" s="264"/>
      <c r="B287" s="291"/>
      <c r="C287" s="1543"/>
      <c r="D287" s="263" t="s">
        <v>17</v>
      </c>
      <c r="E287" s="1546"/>
      <c r="F287" s="868"/>
      <c r="G287" s="825"/>
      <c r="H287" s="825"/>
      <c r="I287" s="825"/>
      <c r="J287" s="825"/>
      <c r="K287" s="825"/>
      <c r="L287" s="825"/>
      <c r="M287" s="825"/>
      <c r="N287" s="825"/>
      <c r="O287" s="825"/>
      <c r="P287" s="825"/>
      <c r="Q287" s="825"/>
      <c r="R287" s="827"/>
      <c r="S287" s="831">
        <f t="shared" si="107"/>
        <v>0</v>
      </c>
      <c r="T287" s="880"/>
      <c r="U287" s="838"/>
      <c r="V287" s="827"/>
      <c r="W287" s="904">
        <f t="shared" si="108"/>
        <v>0</v>
      </c>
    </row>
    <row r="288" spans="1:23" s="261" customFormat="1" ht="17.25" hidden="1" customHeight="1" x14ac:dyDescent="0.35">
      <c r="A288" s="264"/>
      <c r="B288" s="293"/>
      <c r="C288" s="1543"/>
      <c r="D288" s="260" t="s">
        <v>709</v>
      </c>
      <c r="E288" s="1546" t="s">
        <v>350</v>
      </c>
      <c r="F288" s="867"/>
      <c r="G288" s="835"/>
      <c r="H288" s="835"/>
      <c r="I288" s="835"/>
      <c r="J288" s="835"/>
      <c r="K288" s="835"/>
      <c r="L288" s="835"/>
      <c r="M288" s="835"/>
      <c r="N288" s="835"/>
      <c r="O288" s="835"/>
      <c r="P288" s="835"/>
      <c r="Q288" s="835">
        <v>0</v>
      </c>
      <c r="R288" s="870"/>
      <c r="S288" s="831">
        <f t="shared" si="107"/>
        <v>0</v>
      </c>
      <c r="T288" s="879"/>
      <c r="U288" s="836"/>
      <c r="V288" s="870"/>
      <c r="W288" s="904">
        <f t="shared" si="108"/>
        <v>0</v>
      </c>
    </row>
    <row r="289" spans="1:23" ht="17.25" hidden="1" customHeight="1" x14ac:dyDescent="0.35">
      <c r="A289" s="264"/>
      <c r="B289" s="291"/>
      <c r="C289" s="1543"/>
      <c r="D289" s="263" t="s">
        <v>299</v>
      </c>
      <c r="E289" s="1546"/>
      <c r="F289" s="868"/>
      <c r="G289" s="825">
        <f t="shared" ref="G289:V289" si="112">G288+G290</f>
        <v>0</v>
      </c>
      <c r="H289" s="825">
        <f t="shared" si="112"/>
        <v>0</v>
      </c>
      <c r="I289" s="825">
        <f t="shared" si="112"/>
        <v>0</v>
      </c>
      <c r="J289" s="825">
        <f t="shared" si="112"/>
        <v>0</v>
      </c>
      <c r="K289" s="825">
        <f t="shared" si="112"/>
        <v>0</v>
      </c>
      <c r="L289" s="825">
        <f t="shared" si="112"/>
        <v>0</v>
      </c>
      <c r="M289" s="825">
        <f t="shared" si="112"/>
        <v>0</v>
      </c>
      <c r="N289" s="825">
        <f t="shared" si="112"/>
        <v>0</v>
      </c>
      <c r="O289" s="825">
        <f t="shared" si="112"/>
        <v>0</v>
      </c>
      <c r="P289" s="825">
        <f t="shared" si="112"/>
        <v>0</v>
      </c>
      <c r="Q289" s="825">
        <f t="shared" si="112"/>
        <v>0</v>
      </c>
      <c r="R289" s="827">
        <f t="shared" si="112"/>
        <v>0</v>
      </c>
      <c r="S289" s="831">
        <f t="shared" si="107"/>
        <v>0</v>
      </c>
      <c r="T289" s="830">
        <f t="shared" si="112"/>
        <v>0</v>
      </c>
      <c r="U289" s="825">
        <f t="shared" si="112"/>
        <v>0</v>
      </c>
      <c r="V289" s="827">
        <f t="shared" si="112"/>
        <v>0</v>
      </c>
      <c r="W289" s="904">
        <f t="shared" si="108"/>
        <v>0</v>
      </c>
    </row>
    <row r="290" spans="1:23" ht="17.25" hidden="1" customHeight="1" x14ac:dyDescent="0.35">
      <c r="A290" s="264"/>
      <c r="B290" s="291"/>
      <c r="C290" s="1543"/>
      <c r="D290" s="263" t="s">
        <v>17</v>
      </c>
      <c r="E290" s="1546"/>
      <c r="F290" s="868"/>
      <c r="G290" s="825"/>
      <c r="H290" s="825"/>
      <c r="I290" s="825"/>
      <c r="J290" s="825"/>
      <c r="K290" s="825"/>
      <c r="L290" s="825"/>
      <c r="M290" s="825"/>
      <c r="N290" s="825"/>
      <c r="O290" s="825"/>
      <c r="P290" s="825"/>
      <c r="Q290" s="825"/>
      <c r="R290" s="827"/>
      <c r="S290" s="831">
        <f t="shared" si="107"/>
        <v>0</v>
      </c>
      <c r="T290" s="880"/>
      <c r="U290" s="838"/>
      <c r="V290" s="827">
        <v>0</v>
      </c>
      <c r="W290" s="904">
        <f t="shared" si="108"/>
        <v>0</v>
      </c>
    </row>
    <row r="291" spans="1:23" s="261" customFormat="1" ht="21" hidden="1" customHeight="1" x14ac:dyDescent="0.35">
      <c r="A291" s="264"/>
      <c r="B291" s="293"/>
      <c r="C291" s="1543"/>
      <c r="D291" s="260" t="s">
        <v>709</v>
      </c>
      <c r="E291" s="1546" t="s">
        <v>350</v>
      </c>
      <c r="F291" s="867"/>
      <c r="G291" s="835"/>
      <c r="H291" s="835"/>
      <c r="I291" s="835"/>
      <c r="J291" s="835"/>
      <c r="K291" s="835"/>
      <c r="L291" s="835"/>
      <c r="M291" s="835"/>
      <c r="N291" s="835"/>
      <c r="O291" s="835"/>
      <c r="P291" s="835"/>
      <c r="Q291" s="835">
        <v>0</v>
      </c>
      <c r="R291" s="870"/>
      <c r="S291" s="831">
        <f t="shared" si="107"/>
        <v>0</v>
      </c>
      <c r="T291" s="879"/>
      <c r="U291" s="836"/>
      <c r="V291" s="870"/>
      <c r="W291" s="904">
        <f t="shared" si="108"/>
        <v>0</v>
      </c>
    </row>
    <row r="292" spans="1:23" ht="21" hidden="1" customHeight="1" x14ac:dyDescent="0.35">
      <c r="A292" s="264"/>
      <c r="B292" s="291"/>
      <c r="C292" s="1543"/>
      <c r="D292" s="263" t="s">
        <v>299</v>
      </c>
      <c r="E292" s="1546"/>
      <c r="F292" s="868"/>
      <c r="G292" s="825">
        <f t="shared" ref="G292:V292" si="113">G291+G293</f>
        <v>0</v>
      </c>
      <c r="H292" s="825">
        <f t="shared" si="113"/>
        <v>0</v>
      </c>
      <c r="I292" s="825">
        <f t="shared" si="113"/>
        <v>0</v>
      </c>
      <c r="J292" s="825">
        <f t="shared" si="113"/>
        <v>0</v>
      </c>
      <c r="K292" s="825">
        <f t="shared" si="113"/>
        <v>0</v>
      </c>
      <c r="L292" s="825">
        <f t="shared" si="113"/>
        <v>0</v>
      </c>
      <c r="M292" s="825">
        <f t="shared" si="113"/>
        <v>0</v>
      </c>
      <c r="N292" s="825">
        <f t="shared" si="113"/>
        <v>0</v>
      </c>
      <c r="O292" s="825">
        <f t="shared" si="113"/>
        <v>0</v>
      </c>
      <c r="P292" s="825">
        <f t="shared" si="113"/>
        <v>0</v>
      </c>
      <c r="Q292" s="825">
        <f t="shared" si="113"/>
        <v>0</v>
      </c>
      <c r="R292" s="827">
        <f t="shared" si="113"/>
        <v>0</v>
      </c>
      <c r="S292" s="831">
        <f t="shared" si="107"/>
        <v>0</v>
      </c>
      <c r="T292" s="830">
        <f t="shared" si="113"/>
        <v>0</v>
      </c>
      <c r="U292" s="825">
        <f t="shared" si="113"/>
        <v>0</v>
      </c>
      <c r="V292" s="827">
        <f t="shared" si="113"/>
        <v>0</v>
      </c>
      <c r="W292" s="904">
        <f t="shared" si="108"/>
        <v>0</v>
      </c>
    </row>
    <row r="293" spans="1:23" ht="21" hidden="1" customHeight="1" x14ac:dyDescent="0.35">
      <c r="A293" s="264"/>
      <c r="B293" s="291"/>
      <c r="C293" s="1543"/>
      <c r="D293" s="263" t="s">
        <v>17</v>
      </c>
      <c r="E293" s="1546"/>
      <c r="F293" s="868"/>
      <c r="G293" s="825"/>
      <c r="H293" s="825"/>
      <c r="I293" s="825"/>
      <c r="J293" s="825"/>
      <c r="K293" s="825"/>
      <c r="L293" s="825"/>
      <c r="M293" s="825"/>
      <c r="N293" s="825"/>
      <c r="O293" s="825"/>
      <c r="P293" s="825"/>
      <c r="Q293" s="825">
        <v>0</v>
      </c>
      <c r="R293" s="827"/>
      <c r="S293" s="831">
        <f t="shared" si="107"/>
        <v>0</v>
      </c>
      <c r="T293" s="880"/>
      <c r="U293" s="838"/>
      <c r="V293" s="827"/>
      <c r="W293" s="904">
        <f t="shared" si="108"/>
        <v>0</v>
      </c>
    </row>
    <row r="294" spans="1:23" ht="21" hidden="1" customHeight="1" x14ac:dyDescent="0.35">
      <c r="A294" s="264"/>
      <c r="B294" s="291"/>
      <c r="C294" s="1541"/>
      <c r="D294" s="260" t="s">
        <v>709</v>
      </c>
      <c r="E294" s="1546" t="s">
        <v>334</v>
      </c>
      <c r="F294" s="868"/>
      <c r="G294" s="825">
        <v>0</v>
      </c>
      <c r="H294" s="825">
        <v>0</v>
      </c>
      <c r="I294" s="825">
        <v>0</v>
      </c>
      <c r="J294" s="825"/>
      <c r="K294" s="825"/>
      <c r="L294" s="825"/>
      <c r="M294" s="825">
        <v>0</v>
      </c>
      <c r="N294" s="825"/>
      <c r="O294" s="825"/>
      <c r="P294" s="825"/>
      <c r="Q294" s="825"/>
      <c r="R294" s="827"/>
      <c r="S294" s="831">
        <f t="shared" si="107"/>
        <v>0</v>
      </c>
      <c r="T294" s="880"/>
      <c r="U294" s="838"/>
      <c r="V294" s="827"/>
      <c r="W294" s="904">
        <f t="shared" si="108"/>
        <v>0</v>
      </c>
    </row>
    <row r="295" spans="1:23" ht="21" hidden="1" customHeight="1" x14ac:dyDescent="0.35">
      <c r="A295" s="264"/>
      <c r="B295" s="291"/>
      <c r="C295" s="1541"/>
      <c r="D295" s="263" t="s">
        <v>299</v>
      </c>
      <c r="E295" s="1546"/>
      <c r="F295" s="868"/>
      <c r="G295" s="825">
        <f t="shared" ref="G295:V295" si="114">G294+G296</f>
        <v>0</v>
      </c>
      <c r="H295" s="825">
        <f t="shared" si="114"/>
        <v>0</v>
      </c>
      <c r="I295" s="825">
        <f t="shared" si="114"/>
        <v>0</v>
      </c>
      <c r="J295" s="825">
        <f t="shared" si="114"/>
        <v>0</v>
      </c>
      <c r="K295" s="825">
        <f t="shared" si="114"/>
        <v>0</v>
      </c>
      <c r="L295" s="825">
        <f t="shared" si="114"/>
        <v>0</v>
      </c>
      <c r="M295" s="825">
        <f t="shared" si="114"/>
        <v>0</v>
      </c>
      <c r="N295" s="825">
        <f t="shared" si="114"/>
        <v>0</v>
      </c>
      <c r="O295" s="825">
        <f t="shared" si="114"/>
        <v>0</v>
      </c>
      <c r="P295" s="825">
        <f t="shared" si="114"/>
        <v>0</v>
      </c>
      <c r="Q295" s="825">
        <f t="shared" si="114"/>
        <v>0</v>
      </c>
      <c r="R295" s="825">
        <f t="shared" si="114"/>
        <v>0</v>
      </c>
      <c r="S295" s="831">
        <f t="shared" si="107"/>
        <v>0</v>
      </c>
      <c r="T295" s="825">
        <f t="shared" si="114"/>
        <v>0</v>
      </c>
      <c r="U295" s="825">
        <f t="shared" si="114"/>
        <v>0</v>
      </c>
      <c r="V295" s="825">
        <f t="shared" si="114"/>
        <v>0</v>
      </c>
      <c r="W295" s="904">
        <f t="shared" si="108"/>
        <v>0</v>
      </c>
    </row>
    <row r="296" spans="1:23" ht="21" hidden="1" customHeight="1" x14ac:dyDescent="0.35">
      <c r="A296" s="264"/>
      <c r="B296" s="291"/>
      <c r="C296" s="1541"/>
      <c r="D296" s="263" t="s">
        <v>17</v>
      </c>
      <c r="E296" s="1546"/>
      <c r="F296" s="868"/>
      <c r="G296" s="825"/>
      <c r="H296" s="825"/>
      <c r="I296" s="825"/>
      <c r="J296" s="825"/>
      <c r="K296" s="825"/>
      <c r="L296" s="825"/>
      <c r="M296" s="825"/>
      <c r="N296" s="825"/>
      <c r="O296" s="825"/>
      <c r="P296" s="825"/>
      <c r="Q296" s="825"/>
      <c r="R296" s="827"/>
      <c r="S296" s="831">
        <f t="shared" si="107"/>
        <v>0</v>
      </c>
      <c r="T296" s="880"/>
      <c r="U296" s="838"/>
      <c r="V296" s="827"/>
      <c r="W296" s="904">
        <f t="shared" si="108"/>
        <v>0</v>
      </c>
    </row>
    <row r="297" spans="1:23" ht="21" hidden="1" customHeight="1" x14ac:dyDescent="0.35">
      <c r="A297" s="264"/>
      <c r="B297" s="291"/>
      <c r="C297" s="1541" t="s">
        <v>629</v>
      </c>
      <c r="D297" s="260" t="s">
        <v>709</v>
      </c>
      <c r="E297" s="1545" t="s">
        <v>334</v>
      </c>
      <c r="F297" s="868"/>
      <c r="G297" s="825"/>
      <c r="H297" s="825"/>
      <c r="I297" s="825"/>
      <c r="J297" s="825"/>
      <c r="K297" s="825"/>
      <c r="L297" s="825"/>
      <c r="M297" s="825"/>
      <c r="N297" s="825"/>
      <c r="O297" s="825"/>
      <c r="P297" s="825"/>
      <c r="Q297" s="825"/>
      <c r="R297" s="827"/>
      <c r="S297" s="831">
        <f t="shared" si="107"/>
        <v>0</v>
      </c>
      <c r="T297" s="880"/>
      <c r="U297" s="838"/>
      <c r="V297" s="827"/>
      <c r="W297" s="904">
        <f t="shared" si="108"/>
        <v>0</v>
      </c>
    </row>
    <row r="298" spans="1:23" ht="21" hidden="1" customHeight="1" x14ac:dyDescent="0.35">
      <c r="A298" s="264"/>
      <c r="B298" s="291"/>
      <c r="C298" s="1541"/>
      <c r="D298" s="263" t="s">
        <v>299</v>
      </c>
      <c r="E298" s="1512"/>
      <c r="F298" s="868"/>
      <c r="G298" s="825">
        <f t="shared" ref="G298:V298" si="115">G297+G299</f>
        <v>0</v>
      </c>
      <c r="H298" s="825">
        <f t="shared" si="115"/>
        <v>0</v>
      </c>
      <c r="I298" s="825">
        <f t="shared" si="115"/>
        <v>0</v>
      </c>
      <c r="J298" s="825">
        <f t="shared" si="115"/>
        <v>0</v>
      </c>
      <c r="K298" s="825">
        <f t="shared" si="115"/>
        <v>0</v>
      </c>
      <c r="L298" s="825">
        <f t="shared" si="115"/>
        <v>0</v>
      </c>
      <c r="M298" s="825">
        <f t="shared" si="115"/>
        <v>0</v>
      </c>
      <c r="N298" s="825">
        <f t="shared" si="115"/>
        <v>0</v>
      </c>
      <c r="O298" s="825">
        <f t="shared" si="115"/>
        <v>0</v>
      </c>
      <c r="P298" s="825">
        <f t="shared" si="115"/>
        <v>0</v>
      </c>
      <c r="Q298" s="825">
        <f t="shared" si="115"/>
        <v>0</v>
      </c>
      <c r="R298" s="825">
        <f t="shared" si="115"/>
        <v>0</v>
      </c>
      <c r="S298" s="831">
        <f t="shared" si="107"/>
        <v>0</v>
      </c>
      <c r="T298" s="825">
        <f t="shared" si="115"/>
        <v>0</v>
      </c>
      <c r="U298" s="825">
        <f t="shared" si="115"/>
        <v>0</v>
      </c>
      <c r="V298" s="825">
        <f t="shared" si="115"/>
        <v>0</v>
      </c>
      <c r="W298" s="904">
        <f t="shared" si="108"/>
        <v>0</v>
      </c>
    </row>
    <row r="299" spans="1:23" ht="21" hidden="1" customHeight="1" x14ac:dyDescent="0.35">
      <c r="A299" s="266"/>
      <c r="B299" s="291"/>
      <c r="C299" s="1541"/>
      <c r="D299" s="263" t="s">
        <v>17</v>
      </c>
      <c r="E299" s="1547"/>
      <c r="F299" s="868"/>
      <c r="G299" s="825"/>
      <c r="H299" s="825"/>
      <c r="I299" s="825"/>
      <c r="J299" s="825"/>
      <c r="K299" s="825"/>
      <c r="L299" s="825">
        <v>0</v>
      </c>
      <c r="M299" s="825"/>
      <c r="N299" s="825"/>
      <c r="O299" s="825"/>
      <c r="P299" s="825"/>
      <c r="Q299" s="825"/>
      <c r="R299" s="827"/>
      <c r="S299" s="831">
        <f t="shared" si="107"/>
        <v>0</v>
      </c>
      <c r="T299" s="880"/>
      <c r="U299" s="838"/>
      <c r="V299" s="893"/>
      <c r="W299" s="904">
        <f t="shared" si="108"/>
        <v>0</v>
      </c>
    </row>
    <row r="300" spans="1:23" s="261" customFormat="1" ht="21" customHeight="1" x14ac:dyDescent="0.35">
      <c r="A300" s="264"/>
      <c r="B300" s="293"/>
      <c r="C300" s="1543" t="s">
        <v>311</v>
      </c>
      <c r="D300" s="260" t="s">
        <v>709</v>
      </c>
      <c r="E300" s="1546" t="s">
        <v>269</v>
      </c>
      <c r="F300" s="867">
        <v>3</v>
      </c>
      <c r="G300" s="835">
        <v>4133</v>
      </c>
      <c r="H300" s="835">
        <v>826</v>
      </c>
      <c r="I300" s="835">
        <v>5200</v>
      </c>
      <c r="J300" s="835"/>
      <c r="K300" s="835"/>
      <c r="L300" s="835"/>
      <c r="M300" s="835"/>
      <c r="N300" s="835"/>
      <c r="O300" s="835"/>
      <c r="P300" s="835"/>
      <c r="Q300" s="835"/>
      <c r="R300" s="870"/>
      <c r="S300" s="831">
        <f t="shared" si="107"/>
        <v>10159</v>
      </c>
      <c r="T300" s="879"/>
      <c r="U300" s="836"/>
      <c r="V300" s="870"/>
      <c r="W300" s="904">
        <f t="shared" si="108"/>
        <v>10159</v>
      </c>
    </row>
    <row r="301" spans="1:23" ht="21" customHeight="1" x14ac:dyDescent="0.35">
      <c r="A301" s="266"/>
      <c r="B301" s="291"/>
      <c r="C301" s="1543"/>
      <c r="D301" s="263" t="s">
        <v>299</v>
      </c>
      <c r="E301" s="1546"/>
      <c r="F301" s="868"/>
      <c r="G301" s="825">
        <f t="shared" ref="G301:V301" si="116">G300+G302</f>
        <v>4133</v>
      </c>
      <c r="H301" s="825">
        <f t="shared" si="116"/>
        <v>826</v>
      </c>
      <c r="I301" s="825">
        <f t="shared" si="116"/>
        <v>5200</v>
      </c>
      <c r="J301" s="825">
        <f t="shared" si="116"/>
        <v>0</v>
      </c>
      <c r="K301" s="825">
        <f t="shared" si="116"/>
        <v>0</v>
      </c>
      <c r="L301" s="825">
        <f t="shared" si="116"/>
        <v>0</v>
      </c>
      <c r="M301" s="825">
        <f t="shared" si="116"/>
        <v>0</v>
      </c>
      <c r="N301" s="825">
        <f t="shared" si="116"/>
        <v>0</v>
      </c>
      <c r="O301" s="825">
        <f t="shared" si="116"/>
        <v>0</v>
      </c>
      <c r="P301" s="825">
        <f t="shared" si="116"/>
        <v>0</v>
      </c>
      <c r="Q301" s="825">
        <f t="shared" si="116"/>
        <v>0</v>
      </c>
      <c r="R301" s="827">
        <f>SUM(R300+R302)</f>
        <v>0</v>
      </c>
      <c r="S301" s="831">
        <f t="shared" si="107"/>
        <v>10159</v>
      </c>
      <c r="T301" s="830">
        <f t="shared" si="116"/>
        <v>0</v>
      </c>
      <c r="U301" s="825">
        <f t="shared" si="116"/>
        <v>0</v>
      </c>
      <c r="V301" s="827">
        <f t="shared" si="116"/>
        <v>0</v>
      </c>
      <c r="W301" s="904">
        <f t="shared" si="108"/>
        <v>10159</v>
      </c>
    </row>
    <row r="302" spans="1:23" s="444" customFormat="1" ht="21" customHeight="1" x14ac:dyDescent="0.4">
      <c r="A302" s="445"/>
      <c r="B302" s="443"/>
      <c r="C302" s="1543"/>
      <c r="D302" s="263" t="s">
        <v>17</v>
      </c>
      <c r="E302" s="1546"/>
      <c r="F302" s="822"/>
      <c r="G302" s="823"/>
      <c r="H302" s="823"/>
      <c r="I302" s="823">
        <v>0</v>
      </c>
      <c r="J302" s="823">
        <v>0</v>
      </c>
      <c r="K302" s="823"/>
      <c r="L302" s="823"/>
      <c r="M302" s="823">
        <v>0</v>
      </c>
      <c r="N302" s="823"/>
      <c r="O302" s="823"/>
      <c r="P302" s="823"/>
      <c r="Q302" s="823"/>
      <c r="R302" s="826">
        <v>0</v>
      </c>
      <c r="S302" s="832">
        <f t="shared" si="107"/>
        <v>0</v>
      </c>
      <c r="T302" s="829"/>
      <c r="U302" s="824"/>
      <c r="V302" s="826"/>
      <c r="W302" s="828">
        <f t="shared" si="108"/>
        <v>0</v>
      </c>
    </row>
    <row r="303" spans="1:23" s="271" customFormat="1" ht="21.75" customHeight="1" x14ac:dyDescent="0.35">
      <c r="A303" s="264"/>
      <c r="B303" s="293"/>
      <c r="C303" s="1543" t="s">
        <v>677</v>
      </c>
      <c r="D303" s="260" t="s">
        <v>709</v>
      </c>
      <c r="E303" s="1545" t="s">
        <v>334</v>
      </c>
      <c r="F303" s="869"/>
      <c r="G303" s="842">
        <v>1200</v>
      </c>
      <c r="H303" s="842">
        <v>264</v>
      </c>
      <c r="I303" s="842">
        <v>3810</v>
      </c>
      <c r="J303" s="842"/>
      <c r="K303" s="842"/>
      <c r="L303" s="842"/>
      <c r="M303" s="842">
        <v>0</v>
      </c>
      <c r="N303" s="842">
        <v>0</v>
      </c>
      <c r="O303" s="842">
        <v>0</v>
      </c>
      <c r="P303" s="842"/>
      <c r="Q303" s="842"/>
      <c r="R303" s="871"/>
      <c r="S303" s="831">
        <f t="shared" si="107"/>
        <v>5274</v>
      </c>
      <c r="T303" s="881"/>
      <c r="U303" s="843"/>
      <c r="V303" s="871"/>
      <c r="W303" s="904">
        <f t="shared" si="108"/>
        <v>5274</v>
      </c>
    </row>
    <row r="304" spans="1:23" s="271" customFormat="1" ht="21.75" customHeight="1" x14ac:dyDescent="0.35">
      <c r="A304" s="264"/>
      <c r="B304" s="291"/>
      <c r="C304" s="1543"/>
      <c r="D304" s="263" t="s">
        <v>299</v>
      </c>
      <c r="E304" s="1512"/>
      <c r="F304" s="869"/>
      <c r="G304" s="825">
        <f t="shared" ref="G304:O304" si="117">G303+G305</f>
        <v>1200</v>
      </c>
      <c r="H304" s="825">
        <f t="shared" si="117"/>
        <v>264</v>
      </c>
      <c r="I304" s="825">
        <f t="shared" si="117"/>
        <v>3810</v>
      </c>
      <c r="J304" s="825">
        <f t="shared" si="117"/>
        <v>0</v>
      </c>
      <c r="K304" s="825">
        <f t="shared" si="117"/>
        <v>0</v>
      </c>
      <c r="L304" s="825">
        <f t="shared" si="117"/>
        <v>0</v>
      </c>
      <c r="M304" s="825">
        <f t="shared" si="117"/>
        <v>0</v>
      </c>
      <c r="N304" s="825">
        <f t="shared" si="117"/>
        <v>0</v>
      </c>
      <c r="O304" s="825">
        <f t="shared" si="117"/>
        <v>0</v>
      </c>
      <c r="P304" s="825"/>
      <c r="Q304" s="825">
        <f>Q303+Q305</f>
        <v>0</v>
      </c>
      <c r="R304" s="827">
        <f>R303+R305</f>
        <v>0</v>
      </c>
      <c r="S304" s="831">
        <f t="shared" si="107"/>
        <v>5274</v>
      </c>
      <c r="T304" s="830">
        <f>T303+T305</f>
        <v>0</v>
      </c>
      <c r="U304" s="825">
        <f>U303+U305</f>
        <v>0</v>
      </c>
      <c r="V304" s="827">
        <f>V303+V305</f>
        <v>0</v>
      </c>
      <c r="W304" s="904">
        <f t="shared" si="108"/>
        <v>5274</v>
      </c>
    </row>
    <row r="305" spans="1:23" s="444" customFormat="1" ht="21.75" customHeight="1" x14ac:dyDescent="0.4">
      <c r="A305" s="1337"/>
      <c r="B305" s="1338"/>
      <c r="C305" s="1543"/>
      <c r="D305" s="263" t="s">
        <v>17</v>
      </c>
      <c r="E305" s="1547"/>
      <c r="F305" s="822"/>
      <c r="G305" s="823"/>
      <c r="H305" s="823"/>
      <c r="I305" s="823"/>
      <c r="J305" s="823"/>
      <c r="K305" s="823"/>
      <c r="L305" s="823"/>
      <c r="M305" s="823">
        <v>0</v>
      </c>
      <c r="N305" s="823">
        <v>0</v>
      </c>
      <c r="O305" s="823"/>
      <c r="P305" s="823"/>
      <c r="Q305" s="823"/>
      <c r="R305" s="826"/>
      <c r="S305" s="1008">
        <f t="shared" si="107"/>
        <v>0</v>
      </c>
      <c r="T305" s="1038"/>
      <c r="U305" s="823"/>
      <c r="V305" s="826"/>
      <c r="W305" s="1009">
        <f t="shared" si="108"/>
        <v>0</v>
      </c>
    </row>
    <row r="306" spans="1:23" s="271" customFormat="1" ht="21.75" customHeight="1" x14ac:dyDescent="0.35">
      <c r="A306" s="264"/>
      <c r="B306" s="291"/>
      <c r="C306" s="1543" t="s">
        <v>659</v>
      </c>
      <c r="D306" s="260" t="s">
        <v>709</v>
      </c>
      <c r="E306" s="1545" t="s">
        <v>334</v>
      </c>
      <c r="F306" s="869"/>
      <c r="G306" s="842"/>
      <c r="H306" s="842"/>
      <c r="I306" s="842">
        <v>35000</v>
      </c>
      <c r="J306" s="842"/>
      <c r="K306" s="842"/>
      <c r="L306" s="842"/>
      <c r="M306" s="842">
        <v>90073</v>
      </c>
      <c r="N306" s="842">
        <v>28100</v>
      </c>
      <c r="O306" s="842"/>
      <c r="P306" s="842"/>
      <c r="Q306" s="842"/>
      <c r="R306" s="871"/>
      <c r="S306" s="831">
        <f t="shared" si="107"/>
        <v>153173</v>
      </c>
      <c r="T306" s="881"/>
      <c r="U306" s="843"/>
      <c r="V306" s="871"/>
      <c r="W306" s="904">
        <f t="shared" si="108"/>
        <v>153173</v>
      </c>
    </row>
    <row r="307" spans="1:23" s="271" customFormat="1" ht="21.75" customHeight="1" x14ac:dyDescent="0.35">
      <c r="A307" s="264"/>
      <c r="B307" s="291"/>
      <c r="C307" s="1543"/>
      <c r="D307" s="263" t="s">
        <v>299</v>
      </c>
      <c r="E307" s="1512"/>
      <c r="F307" s="869"/>
      <c r="G307" s="825">
        <f>G306+G308</f>
        <v>0</v>
      </c>
      <c r="H307" s="825">
        <f t="shared" ref="H307:R307" si="118">H306+H308</f>
        <v>0</v>
      </c>
      <c r="I307" s="825">
        <f t="shared" si="118"/>
        <v>35000</v>
      </c>
      <c r="J307" s="825">
        <f t="shared" si="118"/>
        <v>0</v>
      </c>
      <c r="K307" s="825">
        <f t="shared" si="118"/>
        <v>0</v>
      </c>
      <c r="L307" s="825">
        <f>L306+L308</f>
        <v>0</v>
      </c>
      <c r="M307" s="825">
        <f>M306+M308</f>
        <v>90073</v>
      </c>
      <c r="N307" s="825">
        <f t="shared" si="118"/>
        <v>28100</v>
      </c>
      <c r="O307" s="825">
        <f t="shared" si="118"/>
        <v>0</v>
      </c>
      <c r="P307" s="825">
        <f t="shared" si="118"/>
        <v>0</v>
      </c>
      <c r="Q307" s="825">
        <f t="shared" si="118"/>
        <v>0</v>
      </c>
      <c r="R307" s="827">
        <f t="shared" si="118"/>
        <v>0</v>
      </c>
      <c r="S307" s="831">
        <f t="shared" si="107"/>
        <v>153173</v>
      </c>
      <c r="T307" s="830">
        <f>T306+T308</f>
        <v>0</v>
      </c>
      <c r="U307" s="825">
        <f>U306+U308</f>
        <v>0</v>
      </c>
      <c r="V307" s="827">
        <f>V306+V308</f>
        <v>0</v>
      </c>
      <c r="W307" s="904">
        <f t="shared" si="108"/>
        <v>153173</v>
      </c>
    </row>
    <row r="308" spans="1:23" s="444" customFormat="1" ht="21.75" customHeight="1" x14ac:dyDescent="0.4">
      <c r="A308" s="800"/>
      <c r="B308" s="443"/>
      <c r="C308" s="1543"/>
      <c r="D308" s="263" t="s">
        <v>17</v>
      </c>
      <c r="E308" s="1547"/>
      <c r="F308" s="822"/>
      <c r="G308" s="823">
        <v>0</v>
      </c>
      <c r="H308" s="823">
        <v>0</v>
      </c>
      <c r="I308" s="823">
        <v>0</v>
      </c>
      <c r="J308" s="823"/>
      <c r="K308" s="823"/>
      <c r="L308" s="823">
        <v>0</v>
      </c>
      <c r="M308" s="823"/>
      <c r="N308" s="823"/>
      <c r="O308" s="823"/>
      <c r="P308" s="823"/>
      <c r="Q308" s="823"/>
      <c r="R308" s="826"/>
      <c r="S308" s="832">
        <f t="shared" si="107"/>
        <v>0</v>
      </c>
      <c r="T308" s="829"/>
      <c r="U308" s="824"/>
      <c r="V308" s="826"/>
      <c r="W308" s="828">
        <f t="shared" si="108"/>
        <v>0</v>
      </c>
    </row>
    <row r="309" spans="1:23" s="271" customFormat="1" ht="21.75" customHeight="1" x14ac:dyDescent="0.35">
      <c r="A309" s="264"/>
      <c r="B309" s="291"/>
      <c r="C309" s="1541" t="s">
        <v>588</v>
      </c>
      <c r="D309" s="260" t="s">
        <v>709</v>
      </c>
      <c r="E309" s="1545" t="s">
        <v>334</v>
      </c>
      <c r="F309" s="869"/>
      <c r="G309" s="842"/>
      <c r="H309" s="842"/>
      <c r="I309" s="842"/>
      <c r="J309" s="842"/>
      <c r="K309" s="842"/>
      <c r="L309" s="842">
        <v>0</v>
      </c>
      <c r="M309" s="842"/>
      <c r="N309" s="842"/>
      <c r="O309" s="842"/>
      <c r="P309" s="842">
        <v>0</v>
      </c>
      <c r="Q309" s="842"/>
      <c r="R309" s="871"/>
      <c r="S309" s="831">
        <f t="shared" si="107"/>
        <v>0</v>
      </c>
      <c r="T309" s="881"/>
      <c r="U309" s="843"/>
      <c r="V309" s="871"/>
      <c r="W309" s="904">
        <f t="shared" si="108"/>
        <v>0</v>
      </c>
    </row>
    <row r="310" spans="1:23" s="271" customFormat="1" ht="21.75" customHeight="1" x14ac:dyDescent="0.35">
      <c r="A310" s="264"/>
      <c r="B310" s="291"/>
      <c r="C310" s="1541"/>
      <c r="D310" s="263" t="s">
        <v>299</v>
      </c>
      <c r="E310" s="1512"/>
      <c r="F310" s="869"/>
      <c r="G310" s="825">
        <f>G309+G311</f>
        <v>0</v>
      </c>
      <c r="H310" s="825">
        <f t="shared" ref="H310:R310" si="119">H309+H311</f>
        <v>0</v>
      </c>
      <c r="I310" s="825">
        <f t="shared" si="119"/>
        <v>0</v>
      </c>
      <c r="J310" s="825">
        <f t="shared" si="119"/>
        <v>0</v>
      </c>
      <c r="K310" s="825">
        <f t="shared" si="119"/>
        <v>0</v>
      </c>
      <c r="L310" s="825">
        <f t="shared" si="119"/>
        <v>0</v>
      </c>
      <c r="M310" s="825">
        <f t="shared" si="119"/>
        <v>0</v>
      </c>
      <c r="N310" s="825">
        <f t="shared" si="119"/>
        <v>0</v>
      </c>
      <c r="O310" s="825">
        <f t="shared" si="119"/>
        <v>0</v>
      </c>
      <c r="P310" s="825">
        <f t="shared" si="119"/>
        <v>0</v>
      </c>
      <c r="Q310" s="825">
        <f t="shared" si="119"/>
        <v>0</v>
      </c>
      <c r="R310" s="827">
        <f t="shared" si="119"/>
        <v>0</v>
      </c>
      <c r="S310" s="831">
        <f t="shared" si="107"/>
        <v>0</v>
      </c>
      <c r="T310" s="830">
        <f>T309+T311</f>
        <v>0</v>
      </c>
      <c r="U310" s="825">
        <f>U309+U311</f>
        <v>0</v>
      </c>
      <c r="V310" s="827">
        <f>V309+V311</f>
        <v>0</v>
      </c>
      <c r="W310" s="904">
        <f t="shared" si="108"/>
        <v>0</v>
      </c>
    </row>
    <row r="311" spans="1:23" s="444" customFormat="1" ht="21.75" customHeight="1" x14ac:dyDescent="0.4">
      <c r="A311" s="800"/>
      <c r="B311" s="443"/>
      <c r="C311" s="1541"/>
      <c r="D311" s="263" t="s">
        <v>17</v>
      </c>
      <c r="E311" s="1547"/>
      <c r="F311" s="822"/>
      <c r="G311" s="823"/>
      <c r="H311" s="823"/>
      <c r="I311" s="823">
        <v>0</v>
      </c>
      <c r="J311" s="823"/>
      <c r="K311" s="823"/>
      <c r="L311" s="823"/>
      <c r="M311" s="823"/>
      <c r="N311" s="823">
        <v>0</v>
      </c>
      <c r="O311" s="823"/>
      <c r="P311" s="823">
        <v>0</v>
      </c>
      <c r="Q311" s="823"/>
      <c r="R311" s="826"/>
      <c r="S311" s="832">
        <f t="shared" si="107"/>
        <v>0</v>
      </c>
      <c r="T311" s="829"/>
      <c r="U311" s="824"/>
      <c r="V311" s="826"/>
      <c r="W311" s="828">
        <f t="shared" si="108"/>
        <v>0</v>
      </c>
    </row>
    <row r="312" spans="1:23" s="271" customFormat="1" ht="21" customHeight="1" x14ac:dyDescent="0.35">
      <c r="A312" s="264"/>
      <c r="B312" s="291"/>
      <c r="C312" s="1543" t="s">
        <v>348</v>
      </c>
      <c r="D312" s="260" t="s">
        <v>709</v>
      </c>
      <c r="E312" s="1545" t="s">
        <v>334</v>
      </c>
      <c r="F312" s="869"/>
      <c r="G312" s="842">
        <v>1250</v>
      </c>
      <c r="H312" s="842">
        <v>244</v>
      </c>
      <c r="I312" s="842">
        <v>700</v>
      </c>
      <c r="J312" s="842"/>
      <c r="K312" s="842"/>
      <c r="L312" s="842"/>
      <c r="M312" s="842"/>
      <c r="N312" s="842"/>
      <c r="O312" s="842"/>
      <c r="P312" s="842"/>
      <c r="Q312" s="842"/>
      <c r="R312" s="871">
        <v>0</v>
      </c>
      <c r="S312" s="831">
        <f t="shared" si="107"/>
        <v>2194</v>
      </c>
      <c r="T312" s="881"/>
      <c r="U312" s="843"/>
      <c r="V312" s="871"/>
      <c r="W312" s="904">
        <f t="shared" si="108"/>
        <v>2194</v>
      </c>
    </row>
    <row r="313" spans="1:23" s="271" customFormat="1" ht="21" customHeight="1" x14ac:dyDescent="0.35">
      <c r="A313" s="264"/>
      <c r="B313" s="291"/>
      <c r="C313" s="1543"/>
      <c r="D313" s="263" t="s">
        <v>299</v>
      </c>
      <c r="E313" s="1512"/>
      <c r="F313" s="869"/>
      <c r="G313" s="825">
        <f>G312+G314</f>
        <v>1250</v>
      </c>
      <c r="H313" s="825">
        <f t="shared" ref="H313:R313" si="120">H312+H314</f>
        <v>244</v>
      </c>
      <c r="I313" s="825">
        <f t="shared" si="120"/>
        <v>700</v>
      </c>
      <c r="J313" s="825">
        <f t="shared" si="120"/>
        <v>0</v>
      </c>
      <c r="K313" s="825">
        <f t="shared" si="120"/>
        <v>0</v>
      </c>
      <c r="L313" s="825">
        <f t="shared" si="120"/>
        <v>0</v>
      </c>
      <c r="M313" s="825">
        <f t="shared" si="120"/>
        <v>0</v>
      </c>
      <c r="N313" s="825">
        <f t="shared" si="120"/>
        <v>0</v>
      </c>
      <c r="O313" s="825">
        <f t="shared" si="120"/>
        <v>0</v>
      </c>
      <c r="P313" s="825">
        <f t="shared" si="120"/>
        <v>0</v>
      </c>
      <c r="Q313" s="825">
        <f t="shared" si="120"/>
        <v>0</v>
      </c>
      <c r="R313" s="827">
        <f t="shared" si="120"/>
        <v>0</v>
      </c>
      <c r="S313" s="831">
        <f t="shared" si="107"/>
        <v>2194</v>
      </c>
      <c r="T313" s="830">
        <f>T312+T314</f>
        <v>0</v>
      </c>
      <c r="U313" s="825">
        <f>U312+U314</f>
        <v>0</v>
      </c>
      <c r="V313" s="827">
        <f>V312+V314</f>
        <v>0</v>
      </c>
      <c r="W313" s="904">
        <f t="shared" si="108"/>
        <v>2194</v>
      </c>
    </row>
    <row r="314" spans="1:23" s="441" customFormat="1" ht="21" customHeight="1" x14ac:dyDescent="0.4">
      <c r="A314" s="439"/>
      <c r="B314" s="443"/>
      <c r="C314" s="1543"/>
      <c r="D314" s="263" t="s">
        <v>17</v>
      </c>
      <c r="E314" s="1547"/>
      <c r="F314" s="1372"/>
      <c r="G314" s="847">
        <v>0</v>
      </c>
      <c r="H314" s="847"/>
      <c r="I314" s="847">
        <v>0</v>
      </c>
      <c r="J314" s="847"/>
      <c r="K314" s="847"/>
      <c r="L314" s="847"/>
      <c r="M314" s="847">
        <v>0</v>
      </c>
      <c r="N314" s="847"/>
      <c r="O314" s="847"/>
      <c r="P314" s="847"/>
      <c r="Q314" s="847"/>
      <c r="R314" s="872">
        <v>0</v>
      </c>
      <c r="S314" s="1373">
        <f t="shared" si="107"/>
        <v>0</v>
      </c>
      <c r="T314" s="883"/>
      <c r="U314" s="849"/>
      <c r="V314" s="872"/>
      <c r="W314" s="1374">
        <f t="shared" si="108"/>
        <v>0</v>
      </c>
    </row>
    <row r="315" spans="1:23" s="271" customFormat="1" ht="21" customHeight="1" x14ac:dyDescent="0.35">
      <c r="A315" s="264"/>
      <c r="B315" s="291"/>
      <c r="C315" s="1543" t="s">
        <v>310</v>
      </c>
      <c r="D315" s="260" t="s">
        <v>709</v>
      </c>
      <c r="E315" s="1545" t="s">
        <v>269</v>
      </c>
      <c r="F315" s="869"/>
      <c r="G315" s="842"/>
      <c r="H315" s="842"/>
      <c r="I315" s="842">
        <v>183300</v>
      </c>
      <c r="J315" s="842"/>
      <c r="K315" s="842"/>
      <c r="L315" s="842"/>
      <c r="M315" s="842">
        <v>5000</v>
      </c>
      <c r="N315" s="842"/>
      <c r="O315" s="842"/>
      <c r="P315" s="842"/>
      <c r="Q315" s="842"/>
      <c r="R315" s="871">
        <v>0</v>
      </c>
      <c r="S315" s="831">
        <f t="shared" si="107"/>
        <v>188300</v>
      </c>
      <c r="T315" s="881"/>
      <c r="U315" s="843"/>
      <c r="V315" s="871"/>
      <c r="W315" s="904">
        <f t="shared" si="108"/>
        <v>188300</v>
      </c>
    </row>
    <row r="316" spans="1:23" s="271" customFormat="1" ht="21" customHeight="1" x14ac:dyDescent="0.35">
      <c r="A316" s="264"/>
      <c r="B316" s="291"/>
      <c r="C316" s="1543"/>
      <c r="D316" s="263" t="s">
        <v>299</v>
      </c>
      <c r="E316" s="1512"/>
      <c r="F316" s="869"/>
      <c r="G316" s="825">
        <f>G315+G317</f>
        <v>0</v>
      </c>
      <c r="H316" s="825">
        <f t="shared" ref="H316:Q316" si="121">H315+H317</f>
        <v>0</v>
      </c>
      <c r="I316" s="825">
        <f t="shared" si="121"/>
        <v>181863</v>
      </c>
      <c r="J316" s="825">
        <f t="shared" si="121"/>
        <v>0</v>
      </c>
      <c r="K316" s="825">
        <f t="shared" si="121"/>
        <v>0</v>
      </c>
      <c r="L316" s="825">
        <f t="shared" si="121"/>
        <v>0</v>
      </c>
      <c r="M316" s="825">
        <f t="shared" si="121"/>
        <v>5000</v>
      </c>
      <c r="N316" s="825">
        <f t="shared" si="121"/>
        <v>0</v>
      </c>
      <c r="O316" s="825">
        <f t="shared" si="121"/>
        <v>0</v>
      </c>
      <c r="P316" s="825">
        <f t="shared" si="121"/>
        <v>0</v>
      </c>
      <c r="Q316" s="825">
        <f t="shared" si="121"/>
        <v>0</v>
      </c>
      <c r="R316" s="827">
        <f>R315+R317</f>
        <v>0</v>
      </c>
      <c r="S316" s="833">
        <f>S315+S317</f>
        <v>186863</v>
      </c>
      <c r="T316" s="830">
        <f>T315+T317</f>
        <v>0</v>
      </c>
      <c r="U316" s="825">
        <f>U315+U317</f>
        <v>0</v>
      </c>
      <c r="V316" s="827">
        <f>V315+V317</f>
        <v>0</v>
      </c>
      <c r="W316" s="904">
        <f t="shared" si="108"/>
        <v>186863</v>
      </c>
    </row>
    <row r="317" spans="1:23" s="444" customFormat="1" ht="21" customHeight="1" x14ac:dyDescent="0.4">
      <c r="A317" s="800"/>
      <c r="B317" s="443"/>
      <c r="C317" s="1543"/>
      <c r="D317" s="263" t="s">
        <v>17</v>
      </c>
      <c r="E317" s="1547"/>
      <c r="F317" s="822"/>
      <c r="G317" s="823"/>
      <c r="H317" s="823">
        <v>0</v>
      </c>
      <c r="I317" s="823">
        <v>-1437</v>
      </c>
      <c r="J317" s="823"/>
      <c r="K317" s="823"/>
      <c r="L317" s="823"/>
      <c r="M317" s="823"/>
      <c r="N317" s="823"/>
      <c r="O317" s="823"/>
      <c r="P317" s="823"/>
      <c r="Q317" s="823"/>
      <c r="R317" s="826">
        <v>0</v>
      </c>
      <c r="S317" s="832">
        <f t="shared" si="107"/>
        <v>-1437</v>
      </c>
      <c r="T317" s="829"/>
      <c r="U317" s="824"/>
      <c r="V317" s="826"/>
      <c r="W317" s="828">
        <f t="shared" si="108"/>
        <v>-1437</v>
      </c>
    </row>
    <row r="318" spans="1:23" s="271" customFormat="1" ht="21" customHeight="1" x14ac:dyDescent="0.35">
      <c r="A318" s="264"/>
      <c r="B318" s="291"/>
      <c r="C318" s="1541" t="s">
        <v>679</v>
      </c>
      <c r="D318" s="260" t="s">
        <v>709</v>
      </c>
      <c r="E318" s="1545" t="s">
        <v>334</v>
      </c>
      <c r="F318" s="869"/>
      <c r="G318" s="842"/>
      <c r="H318" s="842"/>
      <c r="I318" s="842"/>
      <c r="J318" s="842"/>
      <c r="K318" s="842"/>
      <c r="L318" s="842"/>
      <c r="M318" s="842"/>
      <c r="N318" s="842"/>
      <c r="O318" s="842"/>
      <c r="P318" s="842"/>
      <c r="Q318" s="842"/>
      <c r="R318" s="871"/>
      <c r="S318" s="831">
        <f t="shared" si="107"/>
        <v>0</v>
      </c>
      <c r="T318" s="881"/>
      <c r="U318" s="843"/>
      <c r="V318" s="871"/>
      <c r="W318" s="904">
        <f t="shared" si="108"/>
        <v>0</v>
      </c>
    </row>
    <row r="319" spans="1:23" s="271" customFormat="1" ht="21" customHeight="1" x14ac:dyDescent="0.35">
      <c r="A319" s="264"/>
      <c r="B319" s="291"/>
      <c r="C319" s="1541"/>
      <c r="D319" s="263" t="s">
        <v>299</v>
      </c>
      <c r="E319" s="1512"/>
      <c r="F319" s="869"/>
      <c r="G319" s="825">
        <f t="shared" ref="G319:R319" si="122">G318+G320</f>
        <v>0</v>
      </c>
      <c r="H319" s="825">
        <f t="shared" si="122"/>
        <v>0</v>
      </c>
      <c r="I319" s="825">
        <f t="shared" si="122"/>
        <v>0</v>
      </c>
      <c r="J319" s="825">
        <f t="shared" si="122"/>
        <v>0</v>
      </c>
      <c r="K319" s="825">
        <f t="shared" si="122"/>
        <v>0</v>
      </c>
      <c r="L319" s="825">
        <f t="shared" si="122"/>
        <v>0</v>
      </c>
      <c r="M319" s="825">
        <f t="shared" si="122"/>
        <v>0</v>
      </c>
      <c r="N319" s="825">
        <f t="shared" si="122"/>
        <v>0</v>
      </c>
      <c r="O319" s="825">
        <f t="shared" si="122"/>
        <v>0</v>
      </c>
      <c r="P319" s="825">
        <f t="shared" si="122"/>
        <v>0</v>
      </c>
      <c r="Q319" s="825">
        <f t="shared" si="122"/>
        <v>0</v>
      </c>
      <c r="R319" s="827">
        <f t="shared" si="122"/>
        <v>0</v>
      </c>
      <c r="S319" s="831">
        <f t="shared" si="107"/>
        <v>0</v>
      </c>
      <c r="T319" s="830">
        <f>T318+T320</f>
        <v>0</v>
      </c>
      <c r="U319" s="825">
        <f>U318+U320</f>
        <v>0</v>
      </c>
      <c r="V319" s="827">
        <f>V318+V320</f>
        <v>0</v>
      </c>
      <c r="W319" s="904">
        <f t="shared" si="108"/>
        <v>0</v>
      </c>
    </row>
    <row r="320" spans="1:23" s="444" customFormat="1" ht="21" customHeight="1" x14ac:dyDescent="0.4">
      <c r="A320" s="800"/>
      <c r="B320" s="443"/>
      <c r="C320" s="1541"/>
      <c r="D320" s="263" t="s">
        <v>17</v>
      </c>
      <c r="E320" s="1547"/>
      <c r="F320" s="822"/>
      <c r="G320" s="823"/>
      <c r="H320" s="823"/>
      <c r="I320" s="823">
        <v>0</v>
      </c>
      <c r="J320" s="823"/>
      <c r="K320" s="823"/>
      <c r="L320" s="823"/>
      <c r="M320" s="823">
        <v>0</v>
      </c>
      <c r="N320" s="823"/>
      <c r="O320" s="823"/>
      <c r="P320" s="823"/>
      <c r="Q320" s="823"/>
      <c r="R320" s="826">
        <v>0</v>
      </c>
      <c r="S320" s="832">
        <f t="shared" si="107"/>
        <v>0</v>
      </c>
      <c r="T320" s="829"/>
      <c r="U320" s="824"/>
      <c r="V320" s="826"/>
      <c r="W320" s="828">
        <f t="shared" si="108"/>
        <v>0</v>
      </c>
    </row>
    <row r="321" spans="1:23" s="444" customFormat="1" ht="21" customHeight="1" x14ac:dyDescent="0.4">
      <c r="A321" s="800"/>
      <c r="B321" s="443"/>
      <c r="C321" s="1588" t="s">
        <v>603</v>
      </c>
      <c r="D321" s="260" t="s">
        <v>709</v>
      </c>
      <c r="E321" s="1545" t="s">
        <v>334</v>
      </c>
      <c r="F321" s="822"/>
      <c r="G321" s="825"/>
      <c r="H321" s="823"/>
      <c r="I321" s="823"/>
      <c r="J321" s="823"/>
      <c r="K321" s="823"/>
      <c r="L321" s="823"/>
      <c r="M321" s="823"/>
      <c r="N321" s="823"/>
      <c r="O321" s="823"/>
      <c r="P321" s="823"/>
      <c r="Q321" s="823"/>
      <c r="R321" s="826"/>
      <c r="S321" s="832">
        <f t="shared" si="107"/>
        <v>0</v>
      </c>
      <c r="T321" s="829"/>
      <c r="U321" s="824"/>
      <c r="V321" s="826"/>
      <c r="W321" s="828">
        <f t="shared" si="108"/>
        <v>0</v>
      </c>
    </row>
    <row r="322" spans="1:23" s="444" customFormat="1" ht="21" customHeight="1" x14ac:dyDescent="0.4">
      <c r="A322" s="800"/>
      <c r="B322" s="443"/>
      <c r="C322" s="1589"/>
      <c r="D322" s="263" t="s">
        <v>299</v>
      </c>
      <c r="E322" s="1512"/>
      <c r="F322" s="822"/>
      <c r="G322" s="825">
        <f>G321+G323</f>
        <v>0</v>
      </c>
      <c r="H322" s="825">
        <f t="shared" ref="H322:V322" si="123">H321+H323</f>
        <v>0</v>
      </c>
      <c r="I322" s="825">
        <f t="shared" si="123"/>
        <v>1437</v>
      </c>
      <c r="J322" s="825">
        <f t="shared" si="123"/>
        <v>0</v>
      </c>
      <c r="K322" s="825">
        <f t="shared" si="123"/>
        <v>0</v>
      </c>
      <c r="L322" s="825">
        <f t="shared" si="123"/>
        <v>0</v>
      </c>
      <c r="M322" s="825">
        <f t="shared" si="123"/>
        <v>0</v>
      </c>
      <c r="N322" s="825">
        <f t="shared" si="123"/>
        <v>0</v>
      </c>
      <c r="O322" s="825">
        <f t="shared" si="123"/>
        <v>0</v>
      </c>
      <c r="P322" s="825">
        <f t="shared" si="123"/>
        <v>0</v>
      </c>
      <c r="Q322" s="825">
        <f t="shared" si="123"/>
        <v>0</v>
      </c>
      <c r="R322" s="827">
        <f t="shared" si="123"/>
        <v>0</v>
      </c>
      <c r="S322" s="832">
        <f t="shared" si="107"/>
        <v>1437</v>
      </c>
      <c r="T322" s="830">
        <f t="shared" si="123"/>
        <v>0</v>
      </c>
      <c r="U322" s="825">
        <f t="shared" si="123"/>
        <v>0</v>
      </c>
      <c r="V322" s="827">
        <f t="shared" si="123"/>
        <v>0</v>
      </c>
      <c r="W322" s="828">
        <f t="shared" si="108"/>
        <v>1437</v>
      </c>
    </row>
    <row r="323" spans="1:23" s="444" customFormat="1" ht="21" customHeight="1" x14ac:dyDescent="0.4">
      <c r="A323" s="800"/>
      <c r="B323" s="443"/>
      <c r="C323" s="1590"/>
      <c r="D323" s="263" t="s">
        <v>17</v>
      </c>
      <c r="E323" s="1547"/>
      <c r="F323" s="822"/>
      <c r="G323" s="823"/>
      <c r="H323" s="823"/>
      <c r="I323" s="823">
        <v>1437</v>
      </c>
      <c r="J323" s="823"/>
      <c r="K323" s="823"/>
      <c r="L323" s="823">
        <v>0</v>
      </c>
      <c r="M323" s="823">
        <v>0</v>
      </c>
      <c r="N323" s="823"/>
      <c r="O323" s="823"/>
      <c r="P323" s="823">
        <v>0</v>
      </c>
      <c r="Q323" s="823"/>
      <c r="R323" s="826"/>
      <c r="S323" s="832">
        <f t="shared" si="107"/>
        <v>1437</v>
      </c>
      <c r="T323" s="829">
        <v>0</v>
      </c>
      <c r="U323" s="824"/>
      <c r="V323" s="826"/>
      <c r="W323" s="828">
        <f t="shared" si="108"/>
        <v>1437</v>
      </c>
    </row>
    <row r="324" spans="1:23" s="444" customFormat="1" ht="21" customHeight="1" x14ac:dyDescent="0.4">
      <c r="A324" s="800"/>
      <c r="B324" s="443"/>
      <c r="C324" s="1543" t="s">
        <v>340</v>
      </c>
      <c r="D324" s="260" t="s">
        <v>709</v>
      </c>
      <c r="E324" s="1545" t="s">
        <v>334</v>
      </c>
      <c r="F324" s="822"/>
      <c r="G324" s="823"/>
      <c r="H324" s="823">
        <v>0</v>
      </c>
      <c r="I324" s="823">
        <v>0</v>
      </c>
      <c r="J324" s="823"/>
      <c r="K324" s="823">
        <v>0</v>
      </c>
      <c r="L324" s="823">
        <v>150</v>
      </c>
      <c r="M324" s="823">
        <v>0</v>
      </c>
      <c r="N324" s="823"/>
      <c r="O324" s="823"/>
      <c r="P324" s="823"/>
      <c r="Q324" s="823"/>
      <c r="R324" s="826"/>
      <c r="S324" s="832">
        <f t="shared" si="107"/>
        <v>150</v>
      </c>
      <c r="T324" s="829"/>
      <c r="U324" s="824"/>
      <c r="V324" s="826"/>
      <c r="W324" s="828">
        <f t="shared" si="108"/>
        <v>150</v>
      </c>
    </row>
    <row r="325" spans="1:23" s="444" customFormat="1" ht="21" customHeight="1" x14ac:dyDescent="0.4">
      <c r="A325" s="800"/>
      <c r="B325" s="443"/>
      <c r="C325" s="1543"/>
      <c r="D325" s="263" t="s">
        <v>299</v>
      </c>
      <c r="E325" s="1512"/>
      <c r="F325" s="822"/>
      <c r="G325" s="825">
        <f>G324+G326</f>
        <v>0</v>
      </c>
      <c r="H325" s="825">
        <v>0</v>
      </c>
      <c r="I325" s="825">
        <v>0</v>
      </c>
      <c r="J325" s="825">
        <f>J324+J350</f>
        <v>0</v>
      </c>
      <c r="K325" s="825">
        <f>K324+K350</f>
        <v>0</v>
      </c>
      <c r="L325" s="825">
        <f>L324+L350</f>
        <v>150</v>
      </c>
      <c r="M325" s="825">
        <v>0</v>
      </c>
      <c r="N325" s="825">
        <f>SUM(N324+N326)</f>
        <v>0</v>
      </c>
      <c r="O325" s="825">
        <f>O324+O350</f>
        <v>0</v>
      </c>
      <c r="P325" s="825">
        <f>P324+P350</f>
        <v>0</v>
      </c>
      <c r="Q325" s="825">
        <f>Q324+Q350</f>
        <v>0</v>
      </c>
      <c r="R325" s="827">
        <v>0</v>
      </c>
      <c r="S325" s="832">
        <f t="shared" si="107"/>
        <v>150</v>
      </c>
      <c r="T325" s="830">
        <f>T324+T350</f>
        <v>0</v>
      </c>
      <c r="U325" s="825">
        <f>U324+U350</f>
        <v>0</v>
      </c>
      <c r="V325" s="827">
        <f>V324+V350</f>
        <v>0</v>
      </c>
      <c r="W325" s="828">
        <f t="shared" si="108"/>
        <v>150</v>
      </c>
    </row>
    <row r="326" spans="1:23" s="444" customFormat="1" ht="21" customHeight="1" x14ac:dyDescent="0.4">
      <c r="A326" s="800"/>
      <c r="B326" s="443"/>
      <c r="C326" s="1543"/>
      <c r="D326" s="263" t="s">
        <v>17</v>
      </c>
      <c r="E326" s="1547"/>
      <c r="F326" s="822"/>
      <c r="G326" s="847"/>
      <c r="H326" s="847"/>
      <c r="I326" s="847"/>
      <c r="J326" s="847"/>
      <c r="K326" s="847"/>
      <c r="L326" s="847"/>
      <c r="M326" s="847">
        <v>0</v>
      </c>
      <c r="N326" s="847">
        <v>0</v>
      </c>
      <c r="O326" s="847"/>
      <c r="P326" s="847"/>
      <c r="Q326" s="847"/>
      <c r="R326" s="872"/>
      <c r="S326" s="832">
        <f t="shared" si="107"/>
        <v>0</v>
      </c>
      <c r="T326" s="909"/>
      <c r="U326" s="847"/>
      <c r="V326" s="872"/>
      <c r="W326" s="828">
        <f t="shared" si="108"/>
        <v>0</v>
      </c>
    </row>
    <row r="327" spans="1:23" s="444" customFormat="1" ht="21" customHeight="1" x14ac:dyDescent="0.4">
      <c r="A327" s="800"/>
      <c r="B327" s="443"/>
      <c r="C327" s="1543" t="s">
        <v>324</v>
      </c>
      <c r="D327" s="260" t="s">
        <v>709</v>
      </c>
      <c r="E327" s="1545" t="s">
        <v>269</v>
      </c>
      <c r="F327" s="822"/>
      <c r="G327" s="825"/>
      <c r="H327" s="825"/>
      <c r="I327" s="825">
        <v>0</v>
      </c>
      <c r="J327" s="825"/>
      <c r="K327" s="825">
        <v>1200</v>
      </c>
      <c r="L327" s="825"/>
      <c r="M327" s="825">
        <v>0</v>
      </c>
      <c r="N327" s="825"/>
      <c r="O327" s="825"/>
      <c r="P327" s="825"/>
      <c r="Q327" s="825"/>
      <c r="R327" s="827"/>
      <c r="S327" s="832">
        <f t="shared" si="107"/>
        <v>1200</v>
      </c>
      <c r="T327" s="830"/>
      <c r="U327" s="825"/>
      <c r="V327" s="827"/>
      <c r="W327" s="828">
        <f t="shared" si="108"/>
        <v>1200</v>
      </c>
    </row>
    <row r="328" spans="1:23" s="444" customFormat="1" ht="21" customHeight="1" x14ac:dyDescent="0.4">
      <c r="A328" s="800"/>
      <c r="B328" s="443"/>
      <c r="C328" s="1543"/>
      <c r="D328" s="263" t="s">
        <v>299</v>
      </c>
      <c r="E328" s="1512"/>
      <c r="F328" s="822"/>
      <c r="G328" s="825">
        <f>G327+G329</f>
        <v>0</v>
      </c>
      <c r="H328" s="825">
        <f t="shared" ref="H328:V328" si="124">H327+H329</f>
        <v>0</v>
      </c>
      <c r="I328" s="825">
        <f t="shared" si="124"/>
        <v>0</v>
      </c>
      <c r="J328" s="825">
        <f t="shared" si="124"/>
        <v>0</v>
      </c>
      <c r="K328" s="825">
        <f t="shared" si="124"/>
        <v>1200</v>
      </c>
      <c r="L328" s="825">
        <f t="shared" si="124"/>
        <v>0</v>
      </c>
      <c r="M328" s="825">
        <f t="shared" si="124"/>
        <v>0</v>
      </c>
      <c r="N328" s="825">
        <f t="shared" si="124"/>
        <v>0</v>
      </c>
      <c r="O328" s="825">
        <f t="shared" si="124"/>
        <v>0</v>
      </c>
      <c r="P328" s="825">
        <f t="shared" si="124"/>
        <v>0</v>
      </c>
      <c r="Q328" s="825">
        <f t="shared" si="124"/>
        <v>0</v>
      </c>
      <c r="R328" s="827">
        <f t="shared" si="124"/>
        <v>0</v>
      </c>
      <c r="S328" s="832">
        <f t="shared" si="107"/>
        <v>1200</v>
      </c>
      <c r="T328" s="830">
        <f t="shared" si="124"/>
        <v>0</v>
      </c>
      <c r="U328" s="825">
        <f t="shared" si="124"/>
        <v>0</v>
      </c>
      <c r="V328" s="827">
        <f t="shared" si="124"/>
        <v>0</v>
      </c>
      <c r="W328" s="828">
        <f t="shared" si="108"/>
        <v>1200</v>
      </c>
    </row>
    <row r="329" spans="1:23" s="444" customFormat="1" ht="21" customHeight="1" x14ac:dyDescent="0.4">
      <c r="A329" s="800"/>
      <c r="B329" s="443"/>
      <c r="C329" s="1543"/>
      <c r="D329" s="263" t="s">
        <v>17</v>
      </c>
      <c r="E329" s="1547"/>
      <c r="F329" s="822"/>
      <c r="G329" s="825"/>
      <c r="H329" s="825"/>
      <c r="I329" s="825">
        <v>0</v>
      </c>
      <c r="J329" s="825"/>
      <c r="K329" s="825"/>
      <c r="L329" s="825"/>
      <c r="M329" s="825">
        <v>0</v>
      </c>
      <c r="N329" s="825"/>
      <c r="O329" s="825"/>
      <c r="P329" s="825"/>
      <c r="Q329" s="825"/>
      <c r="R329" s="827">
        <v>0</v>
      </c>
      <c r="S329" s="832">
        <f t="shared" si="107"/>
        <v>0</v>
      </c>
      <c r="T329" s="830"/>
      <c r="U329" s="825"/>
      <c r="V329" s="827"/>
      <c r="W329" s="828">
        <f t="shared" si="108"/>
        <v>0</v>
      </c>
    </row>
    <row r="330" spans="1:23" s="444" customFormat="1" ht="21" customHeight="1" x14ac:dyDescent="0.4">
      <c r="A330" s="800"/>
      <c r="B330" s="443"/>
      <c r="C330" s="1588" t="s">
        <v>325</v>
      </c>
      <c r="D330" s="260" t="s">
        <v>709</v>
      </c>
      <c r="E330" s="1545" t="s">
        <v>269</v>
      </c>
      <c r="F330" s="822"/>
      <c r="G330" s="825"/>
      <c r="H330" s="825"/>
      <c r="I330" s="825"/>
      <c r="J330" s="825"/>
      <c r="K330" s="825">
        <v>13233</v>
      </c>
      <c r="L330" s="825"/>
      <c r="M330" s="825">
        <v>0</v>
      </c>
      <c r="N330" s="825"/>
      <c r="O330" s="825"/>
      <c r="P330" s="825"/>
      <c r="Q330" s="825"/>
      <c r="R330" s="827"/>
      <c r="S330" s="832">
        <f t="shared" si="107"/>
        <v>13233</v>
      </c>
      <c r="T330" s="830"/>
      <c r="U330" s="825"/>
      <c r="V330" s="827"/>
      <c r="W330" s="828">
        <f t="shared" si="108"/>
        <v>13233</v>
      </c>
    </row>
    <row r="331" spans="1:23" s="444" customFormat="1" ht="21" customHeight="1" x14ac:dyDescent="0.4">
      <c r="A331" s="800"/>
      <c r="B331" s="443"/>
      <c r="C331" s="1589"/>
      <c r="D331" s="263" t="s">
        <v>299</v>
      </c>
      <c r="E331" s="1512"/>
      <c r="F331" s="822"/>
      <c r="G331" s="825">
        <f>G330+G332</f>
        <v>0</v>
      </c>
      <c r="H331" s="825">
        <f t="shared" ref="H331:V331" si="125">H330+H332</f>
        <v>0</v>
      </c>
      <c r="I331" s="825">
        <f t="shared" si="125"/>
        <v>0</v>
      </c>
      <c r="J331" s="825">
        <f t="shared" si="125"/>
        <v>0</v>
      </c>
      <c r="K331" s="825">
        <f t="shared" si="125"/>
        <v>13233</v>
      </c>
      <c r="L331" s="825">
        <f t="shared" si="125"/>
        <v>0</v>
      </c>
      <c r="M331" s="825">
        <v>0</v>
      </c>
      <c r="N331" s="825">
        <f t="shared" si="125"/>
        <v>0</v>
      </c>
      <c r="O331" s="825">
        <f t="shared" si="125"/>
        <v>0</v>
      </c>
      <c r="P331" s="825">
        <f t="shared" si="125"/>
        <v>0</v>
      </c>
      <c r="Q331" s="825">
        <f t="shared" si="125"/>
        <v>0</v>
      </c>
      <c r="R331" s="825">
        <f t="shared" si="125"/>
        <v>0</v>
      </c>
      <c r="S331" s="832">
        <f t="shared" si="107"/>
        <v>13233</v>
      </c>
      <c r="T331" s="830">
        <f t="shared" si="125"/>
        <v>0</v>
      </c>
      <c r="U331" s="825">
        <f t="shared" si="125"/>
        <v>0</v>
      </c>
      <c r="V331" s="827">
        <f t="shared" si="125"/>
        <v>0</v>
      </c>
      <c r="W331" s="828">
        <f t="shared" si="108"/>
        <v>13233</v>
      </c>
    </row>
    <row r="332" spans="1:23" s="444" customFormat="1" ht="21" customHeight="1" x14ac:dyDescent="0.4">
      <c r="A332" s="800"/>
      <c r="B332" s="443"/>
      <c r="C332" s="1590"/>
      <c r="D332" s="263" t="s">
        <v>17</v>
      </c>
      <c r="E332" s="1547"/>
      <c r="F332" s="822"/>
      <c r="G332" s="825"/>
      <c r="H332" s="825"/>
      <c r="I332" s="825"/>
      <c r="J332" s="825"/>
      <c r="K332" s="825">
        <v>0</v>
      </c>
      <c r="L332" s="825"/>
      <c r="M332" s="825">
        <v>0</v>
      </c>
      <c r="N332" s="825"/>
      <c r="O332" s="825"/>
      <c r="P332" s="825"/>
      <c r="Q332" s="825"/>
      <c r="R332" s="827">
        <v>0</v>
      </c>
      <c r="S332" s="832">
        <f t="shared" si="107"/>
        <v>0</v>
      </c>
      <c r="T332" s="830"/>
      <c r="U332" s="825"/>
      <c r="V332" s="827"/>
      <c r="W332" s="828">
        <f t="shared" si="108"/>
        <v>0</v>
      </c>
    </row>
    <row r="333" spans="1:23" s="444" customFormat="1" ht="21" customHeight="1" x14ac:dyDescent="0.4">
      <c r="A333" s="800"/>
      <c r="B333" s="443"/>
      <c r="C333" s="1543" t="s">
        <v>326</v>
      </c>
      <c r="D333" s="260" t="s">
        <v>709</v>
      </c>
      <c r="E333" s="1545" t="s">
        <v>269</v>
      </c>
      <c r="F333" s="822"/>
      <c r="G333" s="825"/>
      <c r="H333" s="825"/>
      <c r="I333" s="825"/>
      <c r="J333" s="825"/>
      <c r="K333" s="825">
        <v>2400</v>
      </c>
      <c r="L333" s="825"/>
      <c r="M333" s="825"/>
      <c r="N333" s="825"/>
      <c r="O333" s="825"/>
      <c r="P333" s="825"/>
      <c r="Q333" s="825"/>
      <c r="R333" s="827"/>
      <c r="S333" s="832">
        <f t="shared" si="107"/>
        <v>2400</v>
      </c>
      <c r="T333" s="830"/>
      <c r="U333" s="825"/>
      <c r="V333" s="827"/>
      <c r="W333" s="828">
        <f t="shared" si="108"/>
        <v>2400</v>
      </c>
    </row>
    <row r="334" spans="1:23" s="444" customFormat="1" ht="21" customHeight="1" x14ac:dyDescent="0.4">
      <c r="A334" s="800"/>
      <c r="B334" s="443"/>
      <c r="C334" s="1543"/>
      <c r="D334" s="263" t="s">
        <v>299</v>
      </c>
      <c r="E334" s="1512"/>
      <c r="F334" s="822"/>
      <c r="G334" s="825">
        <f>G333+G335</f>
        <v>0</v>
      </c>
      <c r="H334" s="825">
        <f t="shared" ref="H334:V334" si="126">H333+H335</f>
        <v>0</v>
      </c>
      <c r="I334" s="825">
        <f t="shared" si="126"/>
        <v>0</v>
      </c>
      <c r="J334" s="825">
        <f t="shared" si="126"/>
        <v>0</v>
      </c>
      <c r="K334" s="825">
        <f t="shared" si="126"/>
        <v>2400</v>
      </c>
      <c r="L334" s="825">
        <f t="shared" si="126"/>
        <v>0</v>
      </c>
      <c r="M334" s="825">
        <f t="shared" si="126"/>
        <v>0</v>
      </c>
      <c r="N334" s="825">
        <f t="shared" si="126"/>
        <v>0</v>
      </c>
      <c r="O334" s="825">
        <f t="shared" si="126"/>
        <v>0</v>
      </c>
      <c r="P334" s="825">
        <f t="shared" si="126"/>
        <v>0</v>
      </c>
      <c r="Q334" s="825">
        <f t="shared" si="126"/>
        <v>0</v>
      </c>
      <c r="R334" s="827">
        <f t="shared" si="126"/>
        <v>0</v>
      </c>
      <c r="S334" s="832">
        <f t="shared" si="107"/>
        <v>2400</v>
      </c>
      <c r="T334" s="830">
        <f t="shared" si="126"/>
        <v>0</v>
      </c>
      <c r="U334" s="825">
        <f t="shared" si="126"/>
        <v>0</v>
      </c>
      <c r="V334" s="827">
        <f t="shared" si="126"/>
        <v>0</v>
      </c>
      <c r="W334" s="828">
        <f t="shared" si="108"/>
        <v>2400</v>
      </c>
    </row>
    <row r="335" spans="1:23" s="444" customFormat="1" ht="21" customHeight="1" x14ac:dyDescent="0.4">
      <c r="A335" s="800"/>
      <c r="B335" s="443"/>
      <c r="C335" s="1543"/>
      <c r="D335" s="263" t="s">
        <v>17</v>
      </c>
      <c r="E335" s="1547"/>
      <c r="F335" s="822"/>
      <c r="G335" s="825"/>
      <c r="H335" s="825"/>
      <c r="I335" s="825">
        <v>0</v>
      </c>
      <c r="J335" s="825"/>
      <c r="K335" s="825"/>
      <c r="L335" s="825"/>
      <c r="M335" s="825">
        <v>0</v>
      </c>
      <c r="N335" s="825"/>
      <c r="O335" s="825"/>
      <c r="P335" s="825"/>
      <c r="Q335" s="825"/>
      <c r="R335" s="827"/>
      <c r="S335" s="832">
        <f t="shared" si="107"/>
        <v>0</v>
      </c>
      <c r="T335" s="830"/>
      <c r="U335" s="825"/>
      <c r="V335" s="827"/>
      <c r="W335" s="828">
        <f t="shared" si="108"/>
        <v>0</v>
      </c>
    </row>
    <row r="336" spans="1:23" s="444" customFormat="1" ht="21" customHeight="1" x14ac:dyDescent="0.4">
      <c r="A336" s="800"/>
      <c r="B336" s="443"/>
      <c r="C336" s="1543" t="s">
        <v>329</v>
      </c>
      <c r="D336" s="260" t="s">
        <v>709</v>
      </c>
      <c r="E336" s="1545" t="s">
        <v>269</v>
      </c>
      <c r="F336" s="822"/>
      <c r="G336" s="825"/>
      <c r="H336" s="825"/>
      <c r="I336" s="825">
        <v>0</v>
      </c>
      <c r="J336" s="825"/>
      <c r="K336" s="825">
        <v>576</v>
      </c>
      <c r="L336" s="825"/>
      <c r="M336" s="825">
        <v>0</v>
      </c>
      <c r="N336" s="825"/>
      <c r="O336" s="825"/>
      <c r="P336" s="825"/>
      <c r="Q336" s="825"/>
      <c r="R336" s="827"/>
      <c r="S336" s="832">
        <f t="shared" si="107"/>
        <v>576</v>
      </c>
      <c r="T336" s="830"/>
      <c r="U336" s="825"/>
      <c r="V336" s="827"/>
      <c r="W336" s="828">
        <f t="shared" si="108"/>
        <v>576</v>
      </c>
    </row>
    <row r="337" spans="1:23" s="444" customFormat="1" ht="21" customHeight="1" x14ac:dyDescent="0.4">
      <c r="A337" s="800"/>
      <c r="B337" s="443"/>
      <c r="C337" s="1543"/>
      <c r="D337" s="263" t="s">
        <v>299</v>
      </c>
      <c r="E337" s="1512"/>
      <c r="F337" s="822"/>
      <c r="G337" s="825">
        <f>G336+G338</f>
        <v>0</v>
      </c>
      <c r="H337" s="825">
        <f t="shared" ref="H337:V337" si="127">H336+H338</f>
        <v>0</v>
      </c>
      <c r="I337" s="825">
        <f t="shared" si="127"/>
        <v>0</v>
      </c>
      <c r="J337" s="825">
        <f t="shared" si="127"/>
        <v>0</v>
      </c>
      <c r="K337" s="825">
        <f t="shared" si="127"/>
        <v>576</v>
      </c>
      <c r="L337" s="825">
        <f t="shared" si="127"/>
        <v>0</v>
      </c>
      <c r="M337" s="825">
        <f t="shared" si="127"/>
        <v>0</v>
      </c>
      <c r="N337" s="825">
        <f t="shared" si="127"/>
        <v>0</v>
      </c>
      <c r="O337" s="825">
        <f t="shared" si="127"/>
        <v>0</v>
      </c>
      <c r="P337" s="825">
        <f t="shared" si="127"/>
        <v>0</v>
      </c>
      <c r="Q337" s="825">
        <f t="shared" si="127"/>
        <v>0</v>
      </c>
      <c r="R337" s="827">
        <f t="shared" si="127"/>
        <v>0</v>
      </c>
      <c r="S337" s="832">
        <f t="shared" si="107"/>
        <v>576</v>
      </c>
      <c r="T337" s="830">
        <f t="shared" si="127"/>
        <v>0</v>
      </c>
      <c r="U337" s="825">
        <f t="shared" si="127"/>
        <v>0</v>
      </c>
      <c r="V337" s="827">
        <f t="shared" si="127"/>
        <v>0</v>
      </c>
      <c r="W337" s="828">
        <f t="shared" si="108"/>
        <v>576</v>
      </c>
    </row>
    <row r="338" spans="1:23" s="444" customFormat="1" ht="21" customHeight="1" x14ac:dyDescent="0.4">
      <c r="A338" s="800"/>
      <c r="B338" s="443"/>
      <c r="C338" s="1543"/>
      <c r="D338" s="263" t="s">
        <v>17</v>
      </c>
      <c r="E338" s="1547"/>
      <c r="F338" s="822"/>
      <c r="G338" s="847"/>
      <c r="H338" s="847"/>
      <c r="I338" s="847">
        <v>0</v>
      </c>
      <c r="J338" s="847"/>
      <c r="K338" s="847"/>
      <c r="L338" s="847"/>
      <c r="M338" s="847">
        <v>0</v>
      </c>
      <c r="N338" s="847">
        <v>0</v>
      </c>
      <c r="O338" s="847"/>
      <c r="P338" s="847"/>
      <c r="Q338" s="847"/>
      <c r="R338" s="872">
        <v>0</v>
      </c>
      <c r="S338" s="832">
        <f t="shared" si="107"/>
        <v>0</v>
      </c>
      <c r="T338" s="909"/>
      <c r="U338" s="847"/>
      <c r="V338" s="872"/>
      <c r="W338" s="828">
        <f t="shared" si="108"/>
        <v>0</v>
      </c>
    </row>
    <row r="339" spans="1:23" s="444" customFormat="1" ht="21" customHeight="1" x14ac:dyDescent="0.4">
      <c r="A339" s="800"/>
      <c r="B339" s="443"/>
      <c r="C339" s="1543" t="s">
        <v>327</v>
      </c>
      <c r="D339" s="260" t="s">
        <v>709</v>
      </c>
      <c r="E339" s="1545" t="s">
        <v>269</v>
      </c>
      <c r="F339" s="822"/>
      <c r="G339" s="825"/>
      <c r="H339" s="825"/>
      <c r="I339" s="825">
        <v>0</v>
      </c>
      <c r="J339" s="825"/>
      <c r="K339" s="825">
        <v>4957</v>
      </c>
      <c r="L339" s="825"/>
      <c r="M339" s="825">
        <v>0</v>
      </c>
      <c r="N339" s="825"/>
      <c r="O339" s="825"/>
      <c r="P339" s="825"/>
      <c r="Q339" s="825"/>
      <c r="R339" s="827"/>
      <c r="S339" s="832">
        <f t="shared" si="107"/>
        <v>4957</v>
      </c>
      <c r="T339" s="830"/>
      <c r="U339" s="825"/>
      <c r="V339" s="827"/>
      <c r="W339" s="828">
        <f t="shared" si="108"/>
        <v>4957</v>
      </c>
    </row>
    <row r="340" spans="1:23" s="444" customFormat="1" ht="21" customHeight="1" x14ac:dyDescent="0.4">
      <c r="A340" s="800"/>
      <c r="B340" s="443"/>
      <c r="C340" s="1543"/>
      <c r="D340" s="263" t="s">
        <v>299</v>
      </c>
      <c r="E340" s="1512"/>
      <c r="F340" s="822"/>
      <c r="G340" s="825">
        <f>G339+G341</f>
        <v>0</v>
      </c>
      <c r="H340" s="825">
        <f t="shared" ref="H340:U340" si="128">H339+H341</f>
        <v>0</v>
      </c>
      <c r="I340" s="825">
        <f t="shared" si="128"/>
        <v>0</v>
      </c>
      <c r="J340" s="825">
        <f t="shared" si="128"/>
        <v>0</v>
      </c>
      <c r="K340" s="825">
        <f t="shared" si="128"/>
        <v>4957</v>
      </c>
      <c r="L340" s="825">
        <f t="shared" si="128"/>
        <v>0</v>
      </c>
      <c r="M340" s="825">
        <f t="shared" si="128"/>
        <v>0</v>
      </c>
      <c r="N340" s="825">
        <f t="shared" si="128"/>
        <v>0</v>
      </c>
      <c r="O340" s="825">
        <f t="shared" si="128"/>
        <v>0</v>
      </c>
      <c r="P340" s="825">
        <f t="shared" si="128"/>
        <v>0</v>
      </c>
      <c r="Q340" s="825">
        <f t="shared" si="128"/>
        <v>0</v>
      </c>
      <c r="R340" s="827">
        <f t="shared" si="128"/>
        <v>0</v>
      </c>
      <c r="S340" s="832">
        <f t="shared" si="107"/>
        <v>4957</v>
      </c>
      <c r="T340" s="830">
        <f t="shared" si="128"/>
        <v>0</v>
      </c>
      <c r="U340" s="825">
        <f t="shared" si="128"/>
        <v>0</v>
      </c>
      <c r="V340" s="827">
        <f>V339+V341</f>
        <v>0</v>
      </c>
      <c r="W340" s="828">
        <f t="shared" si="108"/>
        <v>4957</v>
      </c>
    </row>
    <row r="341" spans="1:23" s="444" customFormat="1" ht="21" customHeight="1" x14ac:dyDescent="0.4">
      <c r="A341" s="800"/>
      <c r="B341" s="443"/>
      <c r="C341" s="1543"/>
      <c r="D341" s="263" t="s">
        <v>17</v>
      </c>
      <c r="E341" s="1547"/>
      <c r="F341" s="822"/>
      <c r="G341" s="825"/>
      <c r="H341" s="825"/>
      <c r="I341" s="825">
        <v>0</v>
      </c>
      <c r="J341" s="825"/>
      <c r="K341" s="825">
        <v>0</v>
      </c>
      <c r="L341" s="825"/>
      <c r="M341" s="825">
        <v>0</v>
      </c>
      <c r="N341" s="825"/>
      <c r="O341" s="825"/>
      <c r="P341" s="825"/>
      <c r="Q341" s="825"/>
      <c r="R341" s="827">
        <v>0</v>
      </c>
      <c r="S341" s="832">
        <f t="shared" si="107"/>
        <v>0</v>
      </c>
      <c r="T341" s="830"/>
      <c r="U341" s="825"/>
      <c r="V341" s="827"/>
      <c r="W341" s="828">
        <f t="shared" si="108"/>
        <v>0</v>
      </c>
    </row>
    <row r="342" spans="1:23" s="444" customFormat="1" ht="21" customHeight="1" x14ac:dyDescent="0.4">
      <c r="A342" s="800"/>
      <c r="B342" s="443"/>
      <c r="C342" s="1543" t="s">
        <v>323</v>
      </c>
      <c r="D342" s="260" t="s">
        <v>709</v>
      </c>
      <c r="E342" s="1545" t="s">
        <v>269</v>
      </c>
      <c r="F342" s="822"/>
      <c r="G342" s="825"/>
      <c r="H342" s="825"/>
      <c r="I342" s="825">
        <v>0</v>
      </c>
      <c r="J342" s="825"/>
      <c r="K342" s="825">
        <v>108644</v>
      </c>
      <c r="L342" s="825"/>
      <c r="M342" s="825">
        <v>0</v>
      </c>
      <c r="N342" s="825"/>
      <c r="O342" s="825"/>
      <c r="P342" s="825"/>
      <c r="Q342" s="825"/>
      <c r="R342" s="827"/>
      <c r="S342" s="832">
        <f t="shared" si="107"/>
        <v>108644</v>
      </c>
      <c r="T342" s="830"/>
      <c r="U342" s="825"/>
      <c r="V342" s="827"/>
      <c r="W342" s="828">
        <f t="shared" si="108"/>
        <v>108644</v>
      </c>
    </row>
    <row r="343" spans="1:23" s="444" customFormat="1" ht="21" customHeight="1" x14ac:dyDescent="0.4">
      <c r="A343" s="800"/>
      <c r="B343" s="443"/>
      <c r="C343" s="1543"/>
      <c r="D343" s="263" t="s">
        <v>299</v>
      </c>
      <c r="E343" s="1512"/>
      <c r="F343" s="822"/>
      <c r="G343" s="825">
        <f>G342+G344</f>
        <v>0</v>
      </c>
      <c r="H343" s="825">
        <f t="shared" ref="H343:V343" si="129">H342+H344</f>
        <v>0</v>
      </c>
      <c r="I343" s="825">
        <v>0</v>
      </c>
      <c r="J343" s="825">
        <f t="shared" si="129"/>
        <v>0</v>
      </c>
      <c r="K343" s="825">
        <f t="shared" si="129"/>
        <v>108644</v>
      </c>
      <c r="L343" s="825">
        <f t="shared" si="129"/>
        <v>0</v>
      </c>
      <c r="M343" s="825">
        <v>0</v>
      </c>
      <c r="N343" s="825">
        <f t="shared" si="129"/>
        <v>0</v>
      </c>
      <c r="O343" s="825">
        <f t="shared" si="129"/>
        <v>0</v>
      </c>
      <c r="P343" s="825">
        <f t="shared" si="129"/>
        <v>0</v>
      </c>
      <c r="Q343" s="825">
        <f t="shared" si="129"/>
        <v>0</v>
      </c>
      <c r="R343" s="825">
        <f t="shared" si="129"/>
        <v>0</v>
      </c>
      <c r="S343" s="832">
        <f t="shared" si="107"/>
        <v>108644</v>
      </c>
      <c r="T343" s="830">
        <f t="shared" si="129"/>
        <v>0</v>
      </c>
      <c r="U343" s="825">
        <f t="shared" si="129"/>
        <v>0</v>
      </c>
      <c r="V343" s="827">
        <f t="shared" si="129"/>
        <v>0</v>
      </c>
      <c r="W343" s="828">
        <f t="shared" si="108"/>
        <v>108644</v>
      </c>
    </row>
    <row r="344" spans="1:23" s="444" customFormat="1" ht="21" customHeight="1" x14ac:dyDescent="0.4">
      <c r="A344" s="800"/>
      <c r="B344" s="443"/>
      <c r="C344" s="1543"/>
      <c r="D344" s="263" t="s">
        <v>17</v>
      </c>
      <c r="E344" s="1547"/>
      <c r="F344" s="822"/>
      <c r="G344" s="847"/>
      <c r="H344" s="847"/>
      <c r="I344" s="847">
        <v>0</v>
      </c>
      <c r="J344" s="847"/>
      <c r="K344" s="847"/>
      <c r="L344" s="847"/>
      <c r="M344" s="847">
        <v>0</v>
      </c>
      <c r="N344" s="847"/>
      <c r="O344" s="847"/>
      <c r="P344" s="847"/>
      <c r="Q344" s="847"/>
      <c r="R344" s="872">
        <v>0</v>
      </c>
      <c r="S344" s="832">
        <f t="shared" si="107"/>
        <v>0</v>
      </c>
      <c r="T344" s="909"/>
      <c r="U344" s="847"/>
      <c r="V344" s="872"/>
      <c r="W344" s="828">
        <f t="shared" si="108"/>
        <v>0</v>
      </c>
    </row>
    <row r="345" spans="1:23" s="444" customFormat="1" ht="21" customHeight="1" x14ac:dyDescent="0.4">
      <c r="A345" s="800"/>
      <c r="B345" s="443"/>
      <c r="C345" s="1541" t="s">
        <v>322</v>
      </c>
      <c r="D345" s="260" t="s">
        <v>709</v>
      </c>
      <c r="E345" s="1545" t="s">
        <v>269</v>
      </c>
      <c r="F345" s="822"/>
      <c r="G345" s="847">
        <v>0</v>
      </c>
      <c r="H345" s="847">
        <v>0</v>
      </c>
      <c r="I345" s="847"/>
      <c r="J345" s="847"/>
      <c r="K345" s="847">
        <v>122357</v>
      </c>
      <c r="L345" s="847"/>
      <c r="M345" s="847"/>
      <c r="N345" s="847"/>
      <c r="O345" s="847"/>
      <c r="P345" s="847"/>
      <c r="Q345" s="847"/>
      <c r="R345" s="872"/>
      <c r="S345" s="832">
        <f t="shared" si="107"/>
        <v>122357</v>
      </c>
      <c r="T345" s="909"/>
      <c r="U345" s="847"/>
      <c r="V345" s="872"/>
      <c r="W345" s="828">
        <f t="shared" si="108"/>
        <v>122357</v>
      </c>
    </row>
    <row r="346" spans="1:23" s="444" customFormat="1" ht="21" customHeight="1" x14ac:dyDescent="0.4">
      <c r="A346" s="800"/>
      <c r="B346" s="443"/>
      <c r="C346" s="1541"/>
      <c r="D346" s="263" t="s">
        <v>299</v>
      </c>
      <c r="E346" s="1512"/>
      <c r="F346" s="822"/>
      <c r="G346" s="825">
        <f>G345+G347</f>
        <v>0</v>
      </c>
      <c r="H346" s="825">
        <f t="shared" ref="H346:R346" si="130">H345+H347</f>
        <v>0</v>
      </c>
      <c r="I346" s="825">
        <f t="shared" si="130"/>
        <v>0</v>
      </c>
      <c r="J346" s="825">
        <f t="shared" si="130"/>
        <v>0</v>
      </c>
      <c r="K346" s="825">
        <f t="shared" si="130"/>
        <v>122357</v>
      </c>
      <c r="L346" s="825">
        <f t="shared" si="130"/>
        <v>0</v>
      </c>
      <c r="M346" s="825">
        <f t="shared" si="130"/>
        <v>0</v>
      </c>
      <c r="N346" s="825">
        <f t="shared" si="130"/>
        <v>0</v>
      </c>
      <c r="O346" s="825">
        <f t="shared" si="130"/>
        <v>0</v>
      </c>
      <c r="P346" s="825">
        <f t="shared" si="130"/>
        <v>0</v>
      </c>
      <c r="Q346" s="825">
        <f t="shared" si="130"/>
        <v>0</v>
      </c>
      <c r="R346" s="827">
        <f t="shared" si="130"/>
        <v>0</v>
      </c>
      <c r="S346" s="832">
        <f t="shared" si="107"/>
        <v>122357</v>
      </c>
      <c r="T346" s="830">
        <f>T345+T347</f>
        <v>0</v>
      </c>
      <c r="U346" s="825">
        <f>U345+U347</f>
        <v>0</v>
      </c>
      <c r="V346" s="827">
        <f>V345+V347</f>
        <v>0</v>
      </c>
      <c r="W346" s="828">
        <f t="shared" si="108"/>
        <v>122357</v>
      </c>
    </row>
    <row r="347" spans="1:23" s="444" customFormat="1" ht="21" customHeight="1" x14ac:dyDescent="0.4">
      <c r="A347" s="800"/>
      <c r="B347" s="443"/>
      <c r="C347" s="1541"/>
      <c r="D347" s="263" t="s">
        <v>17</v>
      </c>
      <c r="E347" s="1547"/>
      <c r="F347" s="822"/>
      <c r="G347" s="847">
        <v>0</v>
      </c>
      <c r="H347" s="847">
        <v>0</v>
      </c>
      <c r="I347" s="847"/>
      <c r="J347" s="847"/>
      <c r="K347" s="847"/>
      <c r="L347" s="847"/>
      <c r="M347" s="847"/>
      <c r="N347" s="847"/>
      <c r="O347" s="847"/>
      <c r="P347" s="847"/>
      <c r="Q347" s="847"/>
      <c r="R347" s="872">
        <v>0</v>
      </c>
      <c r="S347" s="832">
        <f t="shared" si="107"/>
        <v>0</v>
      </c>
      <c r="T347" s="909"/>
      <c r="U347" s="847"/>
      <c r="V347" s="872"/>
      <c r="W347" s="828">
        <f t="shared" si="108"/>
        <v>0</v>
      </c>
    </row>
    <row r="348" spans="1:23" s="444" customFormat="1" ht="21" customHeight="1" x14ac:dyDescent="0.4">
      <c r="A348" s="800"/>
      <c r="B348" s="443"/>
      <c r="C348" s="1543" t="s">
        <v>328</v>
      </c>
      <c r="D348" s="260" t="s">
        <v>709</v>
      </c>
      <c r="E348" s="1545" t="s">
        <v>334</v>
      </c>
      <c r="F348" s="822"/>
      <c r="G348" s="825">
        <v>0</v>
      </c>
      <c r="H348" s="825"/>
      <c r="I348" s="825"/>
      <c r="J348" s="825"/>
      <c r="K348" s="825">
        <v>1415</v>
      </c>
      <c r="L348" s="825"/>
      <c r="M348" s="825"/>
      <c r="N348" s="825"/>
      <c r="O348" s="825"/>
      <c r="P348" s="825"/>
      <c r="Q348" s="825"/>
      <c r="R348" s="827"/>
      <c r="S348" s="832">
        <f t="shared" si="107"/>
        <v>1415</v>
      </c>
      <c r="T348" s="830"/>
      <c r="U348" s="825"/>
      <c r="V348" s="827"/>
      <c r="W348" s="828">
        <f t="shared" si="108"/>
        <v>1415</v>
      </c>
    </row>
    <row r="349" spans="1:23" s="444" customFormat="1" ht="21.75" customHeight="1" x14ac:dyDescent="0.4">
      <c r="A349" s="800"/>
      <c r="B349" s="443"/>
      <c r="C349" s="1543"/>
      <c r="D349" s="263" t="s">
        <v>299</v>
      </c>
      <c r="E349" s="1586"/>
      <c r="F349" s="822"/>
      <c r="G349" s="825">
        <f t="shared" ref="G349:R349" si="131">G348+G350</f>
        <v>0</v>
      </c>
      <c r="H349" s="825">
        <f t="shared" si="131"/>
        <v>0</v>
      </c>
      <c r="I349" s="825">
        <f t="shared" si="131"/>
        <v>0</v>
      </c>
      <c r="J349" s="825">
        <f t="shared" si="131"/>
        <v>0</v>
      </c>
      <c r="K349" s="825">
        <f t="shared" si="131"/>
        <v>1415</v>
      </c>
      <c r="L349" s="825">
        <f t="shared" si="131"/>
        <v>0</v>
      </c>
      <c r="M349" s="825">
        <f t="shared" si="131"/>
        <v>0</v>
      </c>
      <c r="N349" s="825">
        <f t="shared" si="131"/>
        <v>0</v>
      </c>
      <c r="O349" s="825">
        <f t="shared" si="131"/>
        <v>0</v>
      </c>
      <c r="P349" s="825">
        <f t="shared" si="131"/>
        <v>0</v>
      </c>
      <c r="Q349" s="825">
        <f t="shared" si="131"/>
        <v>0</v>
      </c>
      <c r="R349" s="827">
        <f t="shared" si="131"/>
        <v>0</v>
      </c>
      <c r="S349" s="832">
        <f t="shared" si="107"/>
        <v>1415</v>
      </c>
      <c r="T349" s="830">
        <f>T348+T350</f>
        <v>0</v>
      </c>
      <c r="U349" s="825">
        <f>U348+U350</f>
        <v>0</v>
      </c>
      <c r="V349" s="827">
        <f>V348+V350</f>
        <v>0</v>
      </c>
      <c r="W349" s="828">
        <f t="shared" si="108"/>
        <v>1415</v>
      </c>
    </row>
    <row r="350" spans="1:23" s="444" customFormat="1" ht="21" customHeight="1" x14ac:dyDescent="0.4">
      <c r="A350" s="800"/>
      <c r="B350" s="443"/>
      <c r="C350" s="1543"/>
      <c r="D350" s="263" t="s">
        <v>17</v>
      </c>
      <c r="E350" s="1587"/>
      <c r="F350" s="822"/>
      <c r="G350" s="823">
        <v>0</v>
      </c>
      <c r="H350" s="823">
        <v>0</v>
      </c>
      <c r="I350" s="823">
        <v>0</v>
      </c>
      <c r="J350" s="823"/>
      <c r="K350" s="823"/>
      <c r="L350" s="823"/>
      <c r="M350" s="823">
        <v>0</v>
      </c>
      <c r="N350" s="823">
        <v>0</v>
      </c>
      <c r="O350" s="823"/>
      <c r="P350" s="823"/>
      <c r="Q350" s="823"/>
      <c r="R350" s="826">
        <v>0</v>
      </c>
      <c r="S350" s="832">
        <f t="shared" si="107"/>
        <v>0</v>
      </c>
      <c r="T350" s="829"/>
      <c r="U350" s="824"/>
      <c r="V350" s="826"/>
      <c r="W350" s="1105">
        <f t="shared" si="108"/>
        <v>0</v>
      </c>
    </row>
    <row r="351" spans="1:23" s="444" customFormat="1" ht="21" hidden="1" customHeight="1" x14ac:dyDescent="0.4">
      <c r="A351" s="800"/>
      <c r="B351" s="443"/>
      <c r="C351" s="1548" t="s">
        <v>628</v>
      </c>
      <c r="D351" s="260" t="s">
        <v>709</v>
      </c>
      <c r="E351" s="1544" t="s">
        <v>334</v>
      </c>
      <c r="F351" s="822"/>
      <c r="G351" s="823">
        <v>0</v>
      </c>
      <c r="H351" s="823">
        <v>0</v>
      </c>
      <c r="I351" s="823">
        <v>0</v>
      </c>
      <c r="J351" s="823"/>
      <c r="K351" s="823"/>
      <c r="L351" s="823"/>
      <c r="M351" s="823"/>
      <c r="N351" s="823"/>
      <c r="O351" s="823"/>
      <c r="P351" s="823"/>
      <c r="Q351" s="823">
        <v>0</v>
      </c>
      <c r="R351" s="826">
        <v>0</v>
      </c>
      <c r="S351" s="832">
        <f t="shared" si="107"/>
        <v>0</v>
      </c>
      <c r="T351" s="829"/>
      <c r="U351" s="824"/>
      <c r="V351" s="826"/>
      <c r="W351" s="1105">
        <f t="shared" si="108"/>
        <v>0</v>
      </c>
    </row>
    <row r="352" spans="1:23" s="444" customFormat="1" ht="21" hidden="1" customHeight="1" x14ac:dyDescent="0.4">
      <c r="A352" s="800"/>
      <c r="B352" s="443"/>
      <c r="C352" s="1548"/>
      <c r="D352" s="263" t="s">
        <v>299</v>
      </c>
      <c r="E352" s="1544"/>
      <c r="F352" s="822"/>
      <c r="G352" s="825">
        <f t="shared" ref="G352:R352" si="132">G351+G353</f>
        <v>0</v>
      </c>
      <c r="H352" s="825">
        <f t="shared" si="132"/>
        <v>0</v>
      </c>
      <c r="I352" s="825">
        <f t="shared" si="132"/>
        <v>0</v>
      </c>
      <c r="J352" s="825">
        <f t="shared" si="132"/>
        <v>0</v>
      </c>
      <c r="K352" s="825">
        <f t="shared" si="132"/>
        <v>0</v>
      </c>
      <c r="L352" s="825">
        <f t="shared" si="132"/>
        <v>0</v>
      </c>
      <c r="M352" s="825">
        <f t="shared" si="132"/>
        <v>0</v>
      </c>
      <c r="N352" s="825">
        <f t="shared" si="132"/>
        <v>0</v>
      </c>
      <c r="O352" s="825">
        <f t="shared" si="132"/>
        <v>0</v>
      </c>
      <c r="P352" s="825">
        <f t="shared" si="132"/>
        <v>0</v>
      </c>
      <c r="Q352" s="825">
        <f t="shared" si="132"/>
        <v>0</v>
      </c>
      <c r="R352" s="827">
        <f t="shared" si="132"/>
        <v>0</v>
      </c>
      <c r="S352" s="832">
        <f t="shared" ref="S352:S365" si="133">SUM(G352:R352)</f>
        <v>0</v>
      </c>
      <c r="T352" s="830">
        <f>T351+T353</f>
        <v>0</v>
      </c>
      <c r="U352" s="825">
        <f>U351+U353</f>
        <v>0</v>
      </c>
      <c r="V352" s="827">
        <f>V351+V353</f>
        <v>0</v>
      </c>
      <c r="W352" s="1105">
        <f t="shared" ref="W352:W365" si="134">SUM(S352:V352)</f>
        <v>0</v>
      </c>
    </row>
    <row r="353" spans="1:32" s="444" customFormat="1" ht="21" hidden="1" customHeight="1" x14ac:dyDescent="0.4">
      <c r="A353" s="800"/>
      <c r="B353" s="443"/>
      <c r="C353" s="1548"/>
      <c r="D353" s="263" t="s">
        <v>17</v>
      </c>
      <c r="E353" s="1544"/>
      <c r="F353" s="822"/>
      <c r="G353" s="823">
        <v>0</v>
      </c>
      <c r="H353" s="823">
        <v>0</v>
      </c>
      <c r="I353" s="823">
        <v>0</v>
      </c>
      <c r="J353" s="823"/>
      <c r="K353" s="823"/>
      <c r="L353" s="823"/>
      <c r="M353" s="823"/>
      <c r="N353" s="823"/>
      <c r="O353" s="823"/>
      <c r="P353" s="823"/>
      <c r="Q353" s="823">
        <v>0</v>
      </c>
      <c r="R353" s="826">
        <v>0</v>
      </c>
      <c r="S353" s="832">
        <f t="shared" si="133"/>
        <v>0</v>
      </c>
      <c r="T353" s="829"/>
      <c r="U353" s="824"/>
      <c r="V353" s="826">
        <v>0</v>
      </c>
      <c r="W353" s="828">
        <f t="shared" si="134"/>
        <v>0</v>
      </c>
      <c r="X353" s="251"/>
      <c r="Y353" s="251"/>
      <c r="Z353" s="251"/>
      <c r="AA353" s="251"/>
      <c r="AB353" s="251"/>
      <c r="AC353" s="251"/>
      <c r="AD353" s="251"/>
      <c r="AE353" s="251"/>
      <c r="AF353" s="251"/>
    </row>
    <row r="354" spans="1:32" s="444" customFormat="1" ht="21" customHeight="1" x14ac:dyDescent="0.4">
      <c r="A354" s="800"/>
      <c r="B354" s="443"/>
      <c r="C354" s="1543" t="s">
        <v>303</v>
      </c>
      <c r="D354" s="260" t="s">
        <v>709</v>
      </c>
      <c r="E354" s="1544" t="s">
        <v>269</v>
      </c>
      <c r="F354" s="822"/>
      <c r="G354" s="823"/>
      <c r="H354" s="823"/>
      <c r="I354" s="823">
        <v>98550</v>
      </c>
      <c r="J354" s="823"/>
      <c r="K354" s="823"/>
      <c r="L354" s="823"/>
      <c r="M354" s="823"/>
      <c r="N354" s="823"/>
      <c r="O354" s="823"/>
      <c r="P354" s="823"/>
      <c r="Q354" s="823"/>
      <c r="R354" s="826"/>
      <c r="S354" s="832">
        <f t="shared" si="133"/>
        <v>98550</v>
      </c>
      <c r="T354" s="829"/>
      <c r="U354" s="823"/>
      <c r="V354" s="826"/>
      <c r="W354" s="828">
        <f t="shared" si="134"/>
        <v>98550</v>
      </c>
      <c r="X354" s="251"/>
      <c r="Y354" s="251"/>
      <c r="Z354" s="251"/>
      <c r="AA354" s="251"/>
      <c r="AB354" s="251"/>
      <c r="AC354" s="251"/>
      <c r="AD354" s="251"/>
      <c r="AE354" s="251"/>
      <c r="AF354" s="251"/>
    </row>
    <row r="355" spans="1:32" s="444" customFormat="1" ht="21" customHeight="1" x14ac:dyDescent="0.4">
      <c r="A355" s="800"/>
      <c r="B355" s="443"/>
      <c r="C355" s="1543"/>
      <c r="D355" s="263" t="s">
        <v>299</v>
      </c>
      <c r="E355" s="1544"/>
      <c r="F355" s="822"/>
      <c r="G355" s="825">
        <f t="shared" ref="G355:R355" si="135">G354+G356</f>
        <v>0</v>
      </c>
      <c r="H355" s="825">
        <f t="shared" si="135"/>
        <v>0</v>
      </c>
      <c r="I355" s="825">
        <f t="shared" si="135"/>
        <v>98550</v>
      </c>
      <c r="J355" s="825">
        <f t="shared" si="135"/>
        <v>0</v>
      </c>
      <c r="K355" s="825">
        <f t="shared" si="135"/>
        <v>0</v>
      </c>
      <c r="L355" s="825">
        <f t="shared" si="135"/>
        <v>0</v>
      </c>
      <c r="M355" s="825">
        <f t="shared" si="135"/>
        <v>0</v>
      </c>
      <c r="N355" s="825">
        <f t="shared" si="135"/>
        <v>0</v>
      </c>
      <c r="O355" s="825">
        <f t="shared" si="135"/>
        <v>0</v>
      </c>
      <c r="P355" s="825">
        <f t="shared" si="135"/>
        <v>0</v>
      </c>
      <c r="Q355" s="825">
        <f t="shared" si="135"/>
        <v>0</v>
      </c>
      <c r="R355" s="827">
        <f t="shared" si="135"/>
        <v>0</v>
      </c>
      <c r="S355" s="832">
        <f t="shared" si="133"/>
        <v>98550</v>
      </c>
      <c r="T355" s="830">
        <f>T354+T356</f>
        <v>0</v>
      </c>
      <c r="U355" s="825">
        <f>U354+U356</f>
        <v>0</v>
      </c>
      <c r="V355" s="827">
        <f>V354+V356</f>
        <v>0</v>
      </c>
      <c r="W355" s="828">
        <f t="shared" si="134"/>
        <v>98550</v>
      </c>
      <c r="X355" s="251"/>
      <c r="Y355" s="251"/>
      <c r="Z355" s="251"/>
      <c r="AA355" s="251"/>
      <c r="AB355" s="251"/>
      <c r="AC355" s="251"/>
      <c r="AD355" s="251"/>
      <c r="AE355" s="251"/>
      <c r="AF355" s="251"/>
    </row>
    <row r="356" spans="1:32" s="444" customFormat="1" ht="21" customHeight="1" x14ac:dyDescent="0.4">
      <c r="A356" s="800"/>
      <c r="B356" s="443"/>
      <c r="C356" s="1543"/>
      <c r="D356" s="263" t="s">
        <v>17</v>
      </c>
      <c r="E356" s="1544"/>
      <c r="F356" s="822"/>
      <c r="G356" s="823"/>
      <c r="H356" s="823"/>
      <c r="I356" s="823">
        <v>0</v>
      </c>
      <c r="J356" s="823"/>
      <c r="K356" s="823">
        <v>0</v>
      </c>
      <c r="L356" s="823"/>
      <c r="M356" s="823">
        <v>0</v>
      </c>
      <c r="N356" s="823"/>
      <c r="O356" s="823"/>
      <c r="P356" s="823">
        <v>0</v>
      </c>
      <c r="Q356" s="823"/>
      <c r="R356" s="826"/>
      <c r="S356" s="832">
        <f t="shared" si="133"/>
        <v>0</v>
      </c>
      <c r="T356" s="829"/>
      <c r="U356" s="824">
        <v>0</v>
      </c>
      <c r="V356" s="826"/>
      <c r="W356" s="828">
        <f t="shared" si="134"/>
        <v>0</v>
      </c>
      <c r="X356" s="251"/>
      <c r="Y356" s="251"/>
      <c r="Z356" s="251"/>
      <c r="AA356" s="251"/>
      <c r="AB356" s="251"/>
      <c r="AC356" s="251"/>
      <c r="AD356" s="251"/>
      <c r="AE356" s="251"/>
      <c r="AF356" s="251"/>
    </row>
    <row r="357" spans="1:32" s="444" customFormat="1" ht="21" hidden="1" customHeight="1" x14ac:dyDescent="0.4">
      <c r="A357" s="800"/>
      <c r="B357" s="443"/>
      <c r="C357" s="1543" t="s">
        <v>670</v>
      </c>
      <c r="D357" s="260" t="s">
        <v>709</v>
      </c>
      <c r="E357" s="1544" t="s">
        <v>269</v>
      </c>
      <c r="F357" s="822"/>
      <c r="G357" s="823"/>
      <c r="H357" s="823"/>
      <c r="I357" s="823"/>
      <c r="J357" s="823"/>
      <c r="K357" s="823"/>
      <c r="L357" s="823"/>
      <c r="M357" s="823"/>
      <c r="N357" s="823"/>
      <c r="O357" s="823"/>
      <c r="P357" s="823"/>
      <c r="Q357" s="823"/>
      <c r="R357" s="826"/>
      <c r="S357" s="832">
        <f t="shared" si="133"/>
        <v>0</v>
      </c>
      <c r="T357" s="829"/>
      <c r="U357" s="824"/>
      <c r="V357" s="826"/>
      <c r="W357" s="828">
        <f t="shared" si="134"/>
        <v>0</v>
      </c>
      <c r="X357" s="251"/>
      <c r="Y357" s="251"/>
      <c r="Z357" s="251"/>
      <c r="AA357" s="251"/>
      <c r="AB357" s="251"/>
      <c r="AC357" s="251"/>
      <c r="AD357" s="251"/>
      <c r="AE357" s="251"/>
      <c r="AF357" s="251"/>
    </row>
    <row r="358" spans="1:32" s="444" customFormat="1" ht="21" hidden="1" customHeight="1" x14ac:dyDescent="0.4">
      <c r="A358" s="800"/>
      <c r="B358" s="443"/>
      <c r="C358" s="1543"/>
      <c r="D358" s="263" t="s">
        <v>299</v>
      </c>
      <c r="E358" s="1544"/>
      <c r="F358" s="822"/>
      <c r="G358" s="825">
        <f>G357+G359</f>
        <v>0</v>
      </c>
      <c r="H358" s="825">
        <f t="shared" ref="H358:T358" si="136">H357+H359</f>
        <v>0</v>
      </c>
      <c r="I358" s="825">
        <f t="shared" si="136"/>
        <v>0</v>
      </c>
      <c r="J358" s="825">
        <f t="shared" si="136"/>
        <v>0</v>
      </c>
      <c r="K358" s="825">
        <f t="shared" si="136"/>
        <v>0</v>
      </c>
      <c r="L358" s="825">
        <f t="shared" si="136"/>
        <v>0</v>
      </c>
      <c r="M358" s="825">
        <f t="shared" si="136"/>
        <v>0</v>
      </c>
      <c r="N358" s="825">
        <f t="shared" si="136"/>
        <v>0</v>
      </c>
      <c r="O358" s="825">
        <f t="shared" si="136"/>
        <v>0</v>
      </c>
      <c r="P358" s="825">
        <f t="shared" si="136"/>
        <v>0</v>
      </c>
      <c r="Q358" s="825">
        <f t="shared" si="136"/>
        <v>0</v>
      </c>
      <c r="R358" s="827">
        <f t="shared" si="136"/>
        <v>0</v>
      </c>
      <c r="S358" s="832">
        <f t="shared" si="133"/>
        <v>0</v>
      </c>
      <c r="T358" s="830">
        <f t="shared" si="136"/>
        <v>0</v>
      </c>
      <c r="U358" s="825">
        <f t="shared" ref="U358" si="137">U357+U359</f>
        <v>0</v>
      </c>
      <c r="V358" s="827">
        <f t="shared" ref="V358" si="138">V357+V359</f>
        <v>0</v>
      </c>
      <c r="W358" s="828">
        <f t="shared" si="134"/>
        <v>0</v>
      </c>
      <c r="X358" s="251"/>
      <c r="Y358" s="251"/>
      <c r="Z358" s="251"/>
      <c r="AA358" s="251"/>
      <c r="AB358" s="251"/>
      <c r="AC358" s="251"/>
      <c r="AD358" s="251"/>
      <c r="AE358" s="251"/>
      <c r="AF358" s="251"/>
    </row>
    <row r="359" spans="1:32" s="444" customFormat="1" ht="21" hidden="1" customHeight="1" x14ac:dyDescent="0.4">
      <c r="A359" s="800"/>
      <c r="B359" s="443"/>
      <c r="C359" s="1588"/>
      <c r="D359" s="263" t="s">
        <v>17</v>
      </c>
      <c r="E359" s="1545"/>
      <c r="F359" s="822"/>
      <c r="G359" s="823"/>
      <c r="H359" s="823"/>
      <c r="I359" s="823"/>
      <c r="J359" s="823"/>
      <c r="K359" s="823"/>
      <c r="L359" s="823"/>
      <c r="M359" s="823"/>
      <c r="N359" s="823">
        <v>0</v>
      </c>
      <c r="O359" s="823"/>
      <c r="P359" s="823"/>
      <c r="Q359" s="823"/>
      <c r="R359" s="826"/>
      <c r="S359" s="832">
        <f t="shared" si="133"/>
        <v>0</v>
      </c>
      <c r="T359" s="829"/>
      <c r="U359" s="824"/>
      <c r="V359" s="826"/>
      <c r="W359" s="828">
        <f t="shared" si="134"/>
        <v>0</v>
      </c>
      <c r="X359" s="251"/>
      <c r="Y359" s="251"/>
      <c r="Z359" s="251"/>
      <c r="AA359" s="251"/>
      <c r="AB359" s="251"/>
      <c r="AC359" s="251"/>
      <c r="AD359" s="251"/>
      <c r="AE359" s="251"/>
      <c r="AF359" s="251"/>
    </row>
    <row r="360" spans="1:32" s="444" customFormat="1" ht="21" customHeight="1" x14ac:dyDescent="0.4">
      <c r="A360" s="800"/>
      <c r="B360" s="443"/>
      <c r="C360" s="1543" t="s">
        <v>349</v>
      </c>
      <c r="D360" s="260" t="s">
        <v>709</v>
      </c>
      <c r="E360" s="1544" t="s">
        <v>334</v>
      </c>
      <c r="F360" s="822"/>
      <c r="G360" s="823"/>
      <c r="H360" s="823"/>
      <c r="I360" s="823"/>
      <c r="J360" s="823"/>
      <c r="K360" s="823"/>
      <c r="L360" s="823">
        <v>8000</v>
      </c>
      <c r="M360" s="823"/>
      <c r="N360" s="823"/>
      <c r="O360" s="823"/>
      <c r="P360" s="823"/>
      <c r="Q360" s="823"/>
      <c r="R360" s="823"/>
      <c r="S360" s="1109">
        <f t="shared" si="133"/>
        <v>8000</v>
      </c>
      <c r="T360" s="824"/>
      <c r="U360" s="824"/>
      <c r="V360" s="823"/>
      <c r="W360" s="1110">
        <f t="shared" si="134"/>
        <v>8000</v>
      </c>
      <c r="X360" s="251"/>
      <c r="Y360" s="251"/>
      <c r="Z360" s="251"/>
      <c r="AA360" s="251"/>
      <c r="AB360" s="251"/>
      <c r="AC360" s="251"/>
      <c r="AD360" s="251"/>
      <c r="AE360" s="251"/>
      <c r="AF360" s="251"/>
    </row>
    <row r="361" spans="1:32" s="444" customFormat="1" ht="21" customHeight="1" x14ac:dyDescent="0.4">
      <c r="A361" s="800"/>
      <c r="B361" s="443"/>
      <c r="C361" s="1543"/>
      <c r="D361" s="263" t="s">
        <v>299</v>
      </c>
      <c r="E361" s="1544"/>
      <c r="F361" s="822"/>
      <c r="H361" s="825">
        <f t="shared" ref="H361:R361" si="139">H360+H362</f>
        <v>0</v>
      </c>
      <c r="I361" s="825">
        <f t="shared" si="139"/>
        <v>0</v>
      </c>
      <c r="J361" s="825">
        <f t="shared" si="139"/>
        <v>0</v>
      </c>
      <c r="K361" s="825">
        <f t="shared" si="139"/>
        <v>0</v>
      </c>
      <c r="L361" s="825">
        <f t="shared" si="139"/>
        <v>8000</v>
      </c>
      <c r="M361" s="825">
        <f t="shared" si="139"/>
        <v>0</v>
      </c>
      <c r="N361" s="825">
        <f t="shared" si="139"/>
        <v>0</v>
      </c>
      <c r="O361" s="825">
        <f t="shared" si="139"/>
        <v>0</v>
      </c>
      <c r="P361" s="825">
        <f t="shared" si="139"/>
        <v>0</v>
      </c>
      <c r="Q361" s="825">
        <f t="shared" si="139"/>
        <v>0</v>
      </c>
      <c r="R361" s="825">
        <f t="shared" si="139"/>
        <v>0</v>
      </c>
      <c r="S361" s="1109">
        <f t="shared" si="133"/>
        <v>8000</v>
      </c>
      <c r="T361" s="825">
        <f>T360+T362</f>
        <v>0</v>
      </c>
      <c r="U361" s="825">
        <f>U360+U362</f>
        <v>0</v>
      </c>
      <c r="V361" s="825">
        <f>V360+V362</f>
        <v>0</v>
      </c>
      <c r="W361" s="1110">
        <f t="shared" si="134"/>
        <v>8000</v>
      </c>
      <c r="X361" s="251"/>
      <c r="Y361" s="251"/>
      <c r="Z361" s="251"/>
      <c r="AA361" s="251"/>
      <c r="AB361" s="251"/>
      <c r="AC361" s="251"/>
      <c r="AD361" s="251"/>
      <c r="AE361" s="251"/>
      <c r="AF361" s="251"/>
    </row>
    <row r="362" spans="1:32" s="444" customFormat="1" ht="20.25" customHeight="1" thickBot="1" x14ac:dyDescent="0.45">
      <c r="A362" s="800"/>
      <c r="B362" s="443"/>
      <c r="C362" s="1543"/>
      <c r="D362" s="263" t="s">
        <v>17</v>
      </c>
      <c r="E362" s="1544"/>
      <c r="F362" s="822"/>
      <c r="G362" s="847"/>
      <c r="H362" s="847"/>
      <c r="I362" s="847">
        <v>0</v>
      </c>
      <c r="J362" s="847"/>
      <c r="K362" s="847"/>
      <c r="L362" s="847">
        <v>0</v>
      </c>
      <c r="M362" s="847">
        <v>0</v>
      </c>
      <c r="N362" s="847"/>
      <c r="O362" s="847"/>
      <c r="P362" s="847"/>
      <c r="Q362" s="847"/>
      <c r="R362" s="872"/>
      <c r="S362" s="832">
        <f t="shared" si="133"/>
        <v>0</v>
      </c>
      <c r="T362" s="909"/>
      <c r="U362" s="847"/>
      <c r="V362" s="872"/>
      <c r="W362" s="828">
        <f t="shared" si="134"/>
        <v>0</v>
      </c>
      <c r="X362" s="441"/>
      <c r="Y362" s="441"/>
      <c r="Z362" s="441"/>
      <c r="AA362" s="441"/>
      <c r="AB362" s="441"/>
      <c r="AC362" s="441"/>
      <c r="AD362" s="441"/>
      <c r="AE362" s="441"/>
      <c r="AF362" s="441"/>
    </row>
    <row r="363" spans="1:32" s="444" customFormat="1" ht="21" hidden="1" customHeight="1" x14ac:dyDescent="0.4">
      <c r="A363" s="800"/>
      <c r="B363" s="443"/>
      <c r="C363" s="1543" t="s">
        <v>678</v>
      </c>
      <c r="D363" s="260" t="s">
        <v>709</v>
      </c>
      <c r="E363" s="1544" t="s">
        <v>334</v>
      </c>
      <c r="F363" s="822"/>
      <c r="G363" s="847"/>
      <c r="H363" s="847"/>
      <c r="I363" s="847"/>
      <c r="J363" s="847"/>
      <c r="K363" s="847"/>
      <c r="L363" s="847"/>
      <c r="M363" s="847"/>
      <c r="N363" s="847"/>
      <c r="O363" s="847"/>
      <c r="P363" s="847"/>
      <c r="Q363" s="847"/>
      <c r="R363" s="847"/>
      <c r="S363" s="832">
        <f t="shared" si="133"/>
        <v>0</v>
      </c>
      <c r="T363" s="847"/>
      <c r="U363" s="847"/>
      <c r="V363" s="847"/>
      <c r="W363" s="828">
        <f t="shared" si="134"/>
        <v>0</v>
      </c>
      <c r="X363" s="251"/>
      <c r="Y363" s="251"/>
      <c r="Z363" s="251"/>
      <c r="AA363" s="251"/>
      <c r="AB363" s="251"/>
      <c r="AC363" s="251"/>
      <c r="AD363" s="251"/>
      <c r="AE363" s="251"/>
      <c r="AF363" s="251"/>
    </row>
    <row r="364" spans="1:32" s="444" customFormat="1" ht="18.75" hidden="1" customHeight="1" x14ac:dyDescent="0.4">
      <c r="A364" s="800"/>
      <c r="B364" s="443"/>
      <c r="C364" s="1543"/>
      <c r="D364" s="263" t="s">
        <v>299</v>
      </c>
      <c r="E364" s="1544"/>
      <c r="F364" s="822"/>
      <c r="G364" s="825">
        <f t="shared" ref="G364:V364" si="140">G363+G365</f>
        <v>0</v>
      </c>
      <c r="H364" s="825">
        <f t="shared" si="140"/>
        <v>0</v>
      </c>
      <c r="I364" s="825">
        <f t="shared" si="140"/>
        <v>0</v>
      </c>
      <c r="J364" s="825">
        <f t="shared" si="140"/>
        <v>0</v>
      </c>
      <c r="K364" s="825">
        <f t="shared" si="140"/>
        <v>0</v>
      </c>
      <c r="L364" s="825">
        <f t="shared" si="140"/>
        <v>0</v>
      </c>
      <c r="M364" s="825">
        <f t="shared" si="140"/>
        <v>0</v>
      </c>
      <c r="N364" s="825">
        <f t="shared" si="140"/>
        <v>0</v>
      </c>
      <c r="O364" s="825">
        <f t="shared" si="140"/>
        <v>0</v>
      </c>
      <c r="P364" s="825">
        <f t="shared" si="140"/>
        <v>0</v>
      </c>
      <c r="Q364" s="825">
        <f t="shared" si="140"/>
        <v>0</v>
      </c>
      <c r="R364" s="825">
        <f t="shared" si="140"/>
        <v>0</v>
      </c>
      <c r="S364" s="832">
        <f t="shared" si="133"/>
        <v>0</v>
      </c>
      <c r="T364" s="825">
        <f t="shared" si="140"/>
        <v>0</v>
      </c>
      <c r="U364" s="825">
        <f t="shared" si="140"/>
        <v>0</v>
      </c>
      <c r="V364" s="825">
        <f t="shared" si="140"/>
        <v>0</v>
      </c>
      <c r="W364" s="828">
        <f t="shared" si="134"/>
        <v>0</v>
      </c>
      <c r="X364" s="251"/>
      <c r="Y364" s="251"/>
      <c r="Z364" s="251"/>
      <c r="AA364" s="251"/>
      <c r="AB364" s="251"/>
      <c r="AC364" s="251"/>
      <c r="AD364" s="251"/>
      <c r="AE364" s="251"/>
      <c r="AF364" s="251"/>
    </row>
    <row r="365" spans="1:32" s="444" customFormat="1" ht="21" hidden="1" customHeight="1" thickBot="1" x14ac:dyDescent="0.45">
      <c r="A365" s="1269"/>
      <c r="B365" s="1270"/>
      <c r="C365" s="1543"/>
      <c r="D365" s="263" t="s">
        <v>17</v>
      </c>
      <c r="E365" s="1545"/>
      <c r="F365" s="1292"/>
      <c r="G365" s="1293"/>
      <c r="H365" s="1293"/>
      <c r="I365" s="1293"/>
      <c r="J365" s="1293"/>
      <c r="K365" s="1293"/>
      <c r="L365" s="1293"/>
      <c r="M365" s="1293"/>
      <c r="N365" s="1293"/>
      <c r="O365" s="1293"/>
      <c r="P365" s="1293"/>
      <c r="Q365" s="1293"/>
      <c r="R365" s="1293">
        <v>0</v>
      </c>
      <c r="S365" s="832">
        <f t="shared" si="133"/>
        <v>0</v>
      </c>
      <c r="T365" s="1293"/>
      <c r="U365" s="1293"/>
      <c r="V365" s="1324"/>
      <c r="W365" s="828">
        <f t="shared" si="134"/>
        <v>0</v>
      </c>
      <c r="X365" s="251"/>
      <c r="Y365" s="251"/>
      <c r="Z365" s="251"/>
      <c r="AA365" s="251"/>
      <c r="AB365" s="251"/>
      <c r="AC365" s="251"/>
      <c r="AD365" s="251"/>
      <c r="AE365" s="251"/>
      <c r="AF365" s="251"/>
    </row>
    <row r="366" spans="1:32" ht="21" customHeight="1" thickTop="1" thickBot="1" x14ac:dyDescent="0.4">
      <c r="A366" s="1103"/>
      <c r="B366" s="1111"/>
      <c r="C366" s="1111" t="s">
        <v>360</v>
      </c>
      <c r="D366" s="1112" t="s">
        <v>709</v>
      </c>
      <c r="E366" s="1113"/>
      <c r="F366" s="1114">
        <v>94</v>
      </c>
      <c r="G366" s="1115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231051</v>
      </c>
      <c r="H366" s="1115">
        <f t="shared" ref="H366:W368" si="141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44401</v>
      </c>
      <c r="I366" s="1115">
        <f t="shared" si="141"/>
        <v>994368</v>
      </c>
      <c r="J366" s="1115">
        <f t="shared" si="141"/>
        <v>66500</v>
      </c>
      <c r="K366" s="1115">
        <f t="shared" si="141"/>
        <v>256032</v>
      </c>
      <c r="L366" s="1115">
        <f t="shared" si="141"/>
        <v>340707</v>
      </c>
      <c r="M366" s="1115">
        <f t="shared" si="141"/>
        <v>2794536</v>
      </c>
      <c r="N366" s="1115">
        <f t="shared" si="141"/>
        <v>2358247</v>
      </c>
      <c r="O366" s="1115">
        <f t="shared" si="141"/>
        <v>0</v>
      </c>
      <c r="P366" s="1115">
        <f t="shared" si="141"/>
        <v>0</v>
      </c>
      <c r="Q366" s="1115">
        <f t="shared" si="141"/>
        <v>0</v>
      </c>
      <c r="R366" s="1325">
        <f t="shared" si="141"/>
        <v>393065</v>
      </c>
      <c r="S366" s="1329">
        <f>SUM(S9+S12+S15+S18+S21+S24+S27+S30+S33+S36+S39+S42+S45+S48+S51+S54+S57+S60+S63+S66+S69+S72+S75+S78+S81+S84+S87+S90+S93+S96+S99+S102+S105+S108+S111+S114+S117+S120+S123+S126+S129+S132+S135+S138+S141+S144+S147+S150+S153+S156+S159+S162+S165+S168+S171+S174+S177+S180+S183+S186+S189+S192+S195+S198+S201+S204+S207+S210+S213+S216+S219+S222+S225+S228+S231+S234+S237+S240+S243+S246+S249+S252+S255+S258+S261+S264+S267+S270+S273+S276+S279+S282+S285+S288+S291+S294+S297+S300+S303+S306+S309+S312+S315+S318+S321+S324+S327+S330+S333+S336+S339+S342+S345+S348+S351+S354+S357+S360+S363)</f>
        <v>7478907</v>
      </c>
      <c r="T366" s="1115">
        <f t="shared" si="141"/>
        <v>0</v>
      </c>
      <c r="U366" s="1115">
        <f t="shared" si="141"/>
        <v>0</v>
      </c>
      <c r="V366" s="1325">
        <f t="shared" si="141"/>
        <v>1075151</v>
      </c>
      <c r="W366" s="1327">
        <f t="shared" si="141"/>
        <v>8554058</v>
      </c>
    </row>
    <row r="367" spans="1:32" ht="21" customHeight="1" thickTop="1" thickBot="1" x14ac:dyDescent="0.4">
      <c r="A367" s="1104"/>
      <c r="B367" s="891"/>
      <c r="C367" s="294" t="s">
        <v>360</v>
      </c>
      <c r="D367" s="801" t="s">
        <v>299</v>
      </c>
      <c r="E367" s="295"/>
      <c r="F367" s="296"/>
      <c r="G367" s="1115">
        <f t="shared" ref="G367:V368" si="14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231051</v>
      </c>
      <c r="H367" s="1115">
        <f t="shared" si="142"/>
        <v>44401</v>
      </c>
      <c r="I367" s="1115">
        <f t="shared" si="142"/>
        <v>994368</v>
      </c>
      <c r="J367" s="1115">
        <f t="shared" si="142"/>
        <v>66500</v>
      </c>
      <c r="K367" s="1115">
        <f t="shared" si="142"/>
        <v>256032</v>
      </c>
      <c r="L367" s="1115">
        <f t="shared" si="142"/>
        <v>340707</v>
      </c>
      <c r="M367" s="1115">
        <f t="shared" si="142"/>
        <v>2794536</v>
      </c>
      <c r="N367" s="1115">
        <f t="shared" si="142"/>
        <v>2358247</v>
      </c>
      <c r="O367" s="1115">
        <f t="shared" si="142"/>
        <v>0</v>
      </c>
      <c r="P367" s="1115">
        <f t="shared" si="142"/>
        <v>0</v>
      </c>
      <c r="Q367" s="1115">
        <f t="shared" si="142"/>
        <v>0</v>
      </c>
      <c r="R367" s="1325">
        <f t="shared" si="142"/>
        <v>1008065</v>
      </c>
      <c r="S367" s="1329">
        <f t="shared" si="142"/>
        <v>8093907</v>
      </c>
      <c r="T367" s="1115">
        <f t="shared" si="142"/>
        <v>0</v>
      </c>
      <c r="U367" s="1115">
        <f t="shared" si="142"/>
        <v>0</v>
      </c>
      <c r="V367" s="1325">
        <f t="shared" si="142"/>
        <v>1075151</v>
      </c>
      <c r="W367" s="1327">
        <f t="shared" si="141"/>
        <v>9169058</v>
      </c>
    </row>
    <row r="368" spans="1:32" s="441" customFormat="1" ht="21" customHeight="1" thickTop="1" thickBot="1" x14ac:dyDescent="0.45">
      <c r="A368" s="1234"/>
      <c r="B368" s="1294"/>
      <c r="C368" s="1295" t="s">
        <v>360</v>
      </c>
      <c r="D368" s="1296" t="s">
        <v>17</v>
      </c>
      <c r="E368" s="1297"/>
      <c r="F368" s="1298"/>
      <c r="G368" s="1299">
        <f t="shared" si="142"/>
        <v>0</v>
      </c>
      <c r="H368" s="1299">
        <f t="shared" si="142"/>
        <v>0</v>
      </c>
      <c r="I368" s="1299">
        <f t="shared" si="142"/>
        <v>0</v>
      </c>
      <c r="J368" s="1299">
        <f t="shared" si="142"/>
        <v>0</v>
      </c>
      <c r="K368" s="1299">
        <f t="shared" si="142"/>
        <v>0</v>
      </c>
      <c r="L368" s="1299">
        <f t="shared" si="142"/>
        <v>0</v>
      </c>
      <c r="M368" s="1299">
        <f t="shared" si="142"/>
        <v>0</v>
      </c>
      <c r="N368" s="1299">
        <f t="shared" si="142"/>
        <v>0</v>
      </c>
      <c r="O368" s="1299">
        <f t="shared" si="142"/>
        <v>0</v>
      </c>
      <c r="P368" s="1299">
        <f t="shared" si="142"/>
        <v>0</v>
      </c>
      <c r="Q368" s="1299">
        <f t="shared" si="142"/>
        <v>0</v>
      </c>
      <c r="R368" s="1326">
        <f t="shared" si="142"/>
        <v>615000</v>
      </c>
      <c r="S368" s="1330">
        <f t="shared" si="142"/>
        <v>615000</v>
      </c>
      <c r="T368" s="1299">
        <f t="shared" si="142"/>
        <v>0</v>
      </c>
      <c r="U368" s="1299">
        <f t="shared" si="142"/>
        <v>0</v>
      </c>
      <c r="V368" s="1326">
        <f t="shared" si="142"/>
        <v>0</v>
      </c>
      <c r="W368" s="1328">
        <f t="shared" si="141"/>
        <v>615000</v>
      </c>
    </row>
    <row r="369" spans="1:32" ht="18.75" thickTop="1" x14ac:dyDescent="0.35"/>
    <row r="370" spans="1:32" hidden="1" x14ac:dyDescent="0.35"/>
    <row r="371" spans="1:32" hidden="1" x14ac:dyDescent="0.35">
      <c r="C371" s="910"/>
      <c r="D371" s="911"/>
      <c r="E371" s="912"/>
      <c r="F371" s="251"/>
      <c r="G371" s="251"/>
      <c r="H371" s="251"/>
      <c r="I371" s="251"/>
      <c r="J371" s="251"/>
    </row>
    <row r="372" spans="1:32" ht="49.5" hidden="1" x14ac:dyDescent="0.35">
      <c r="C372" s="913"/>
      <c r="D372" s="914" t="s">
        <v>572</v>
      </c>
      <c r="E372" s="915"/>
      <c r="F372" s="916" t="s">
        <v>571</v>
      </c>
      <c r="G372" s="917"/>
      <c r="H372" s="916"/>
      <c r="I372" s="916"/>
      <c r="J372" s="918"/>
    </row>
    <row r="373" spans="1:32" hidden="1" x14ac:dyDescent="0.35">
      <c r="C373" s="919" t="s">
        <v>565</v>
      </c>
      <c r="D373" s="920">
        <v>10687</v>
      </c>
      <c r="E373" s="921"/>
      <c r="F373" s="922">
        <v>45310</v>
      </c>
      <c r="G373" s="923"/>
      <c r="H373" s="923"/>
      <c r="I373" s="922"/>
      <c r="J373" s="924"/>
      <c r="T373" s="251"/>
    </row>
    <row r="374" spans="1:32" hidden="1" x14ac:dyDescent="0.35">
      <c r="C374" s="919" t="s">
        <v>566</v>
      </c>
      <c r="D374" s="920">
        <v>0</v>
      </c>
      <c r="E374" s="921"/>
      <c r="F374" s="922">
        <v>60000</v>
      </c>
      <c r="G374" s="923"/>
      <c r="H374" s="923"/>
      <c r="I374" s="922"/>
      <c r="J374" s="924"/>
    </row>
    <row r="375" spans="1:32" hidden="1" x14ac:dyDescent="0.35">
      <c r="C375" s="919" t="s">
        <v>567</v>
      </c>
      <c r="D375" s="920">
        <v>59709</v>
      </c>
      <c r="E375" s="921"/>
      <c r="F375" s="922">
        <v>0</v>
      </c>
      <c r="G375" s="923"/>
      <c r="H375" s="923"/>
      <c r="I375" s="922"/>
      <c r="J375" s="924"/>
    </row>
    <row r="376" spans="1:32" hidden="1" x14ac:dyDescent="0.35">
      <c r="C376" s="919" t="s">
        <v>568</v>
      </c>
      <c r="D376" s="920">
        <v>0</v>
      </c>
      <c r="E376" s="921"/>
      <c r="F376" s="922">
        <v>675000</v>
      </c>
      <c r="G376" s="923"/>
      <c r="H376" s="923"/>
      <c r="I376" s="922"/>
      <c r="J376" s="924"/>
    </row>
    <row r="377" spans="1:32" hidden="1" x14ac:dyDescent="0.35">
      <c r="C377" s="919" t="s">
        <v>569</v>
      </c>
      <c r="D377" s="920">
        <v>20833</v>
      </c>
      <c r="E377" s="921"/>
      <c r="F377" s="922">
        <v>146667</v>
      </c>
      <c r="G377" s="923"/>
      <c r="H377" s="923"/>
      <c r="I377" s="922"/>
      <c r="J377" s="924"/>
      <c r="X377" s="928"/>
      <c r="Y377" s="928"/>
      <c r="Z377" s="928"/>
      <c r="AA377" s="928"/>
      <c r="AB377" s="928"/>
      <c r="AC377" s="928"/>
      <c r="AD377" s="928"/>
      <c r="AE377" s="928"/>
      <c r="AF377" s="928"/>
    </row>
    <row r="378" spans="1:32" hidden="1" x14ac:dyDescent="0.35">
      <c r="C378" s="919" t="s">
        <v>570</v>
      </c>
      <c r="D378" s="920">
        <v>12204</v>
      </c>
      <c r="E378" s="921"/>
      <c r="F378" s="922">
        <v>88296</v>
      </c>
      <c r="G378" s="923"/>
      <c r="H378" s="923"/>
      <c r="I378" s="922"/>
      <c r="J378" s="924"/>
    </row>
    <row r="379" spans="1:32" hidden="1" x14ac:dyDescent="0.35">
      <c r="C379" s="919"/>
      <c r="D379" s="920"/>
      <c r="E379" s="921"/>
      <c r="F379" s="922"/>
      <c r="G379" s="923"/>
      <c r="H379" s="923"/>
      <c r="I379" s="922"/>
      <c r="J379" s="924"/>
    </row>
    <row r="380" spans="1:32" hidden="1" x14ac:dyDescent="0.35">
      <c r="C380" s="919"/>
      <c r="D380" s="920"/>
      <c r="E380" s="921"/>
      <c r="F380" s="922"/>
      <c r="G380" s="923"/>
      <c r="H380" s="923"/>
      <c r="I380" s="922"/>
      <c r="J380" s="924"/>
    </row>
    <row r="381" spans="1:32" s="928" customFormat="1" hidden="1" x14ac:dyDescent="0.35">
      <c r="A381" s="925"/>
      <c r="B381" s="926"/>
      <c r="C381" s="919"/>
      <c r="D381" s="920"/>
      <c r="E381" s="921"/>
      <c r="F381" s="922"/>
      <c r="G381" s="923"/>
      <c r="H381" s="923"/>
      <c r="I381" s="922"/>
      <c r="J381" s="924"/>
      <c r="K381" s="927"/>
      <c r="L381" s="927"/>
      <c r="M381" s="927"/>
      <c r="N381" s="927"/>
      <c r="O381" s="927"/>
      <c r="P381" s="927"/>
      <c r="Q381" s="927"/>
      <c r="R381" s="927"/>
      <c r="S381" s="927"/>
      <c r="T381" s="927"/>
      <c r="U381" s="927"/>
      <c r="V381" s="927"/>
      <c r="W381" s="927"/>
      <c r="X381" s="251"/>
      <c r="Y381" s="251"/>
      <c r="Z381" s="251"/>
      <c r="AA381" s="251"/>
      <c r="AB381" s="251"/>
      <c r="AC381" s="251"/>
      <c r="AD381" s="251"/>
      <c r="AE381" s="251"/>
      <c r="AF381" s="251"/>
    </row>
    <row r="382" spans="1:32" hidden="1" x14ac:dyDescent="0.35">
      <c r="C382" s="919"/>
      <c r="D382" s="920">
        <f>SUM(D373:D381)</f>
        <v>103433</v>
      </c>
      <c r="E382" s="920">
        <f t="shared" ref="E382:F382" si="143">SUM(E373:E381)</f>
        <v>0</v>
      </c>
      <c r="F382" s="920">
        <f t="shared" si="143"/>
        <v>1015273</v>
      </c>
      <c r="G382" s="920"/>
      <c r="H382" s="920"/>
      <c r="I382" s="920"/>
      <c r="J382" s="920"/>
    </row>
    <row r="383" spans="1:32" hidden="1" x14ac:dyDescent="0.35">
      <c r="C383" s="910"/>
      <c r="D383" s="929"/>
      <c r="E383" s="930"/>
      <c r="F383" s="931"/>
      <c r="G383" s="932"/>
      <c r="H383" s="932"/>
      <c r="I383" s="932"/>
      <c r="J383" s="932"/>
    </row>
    <row r="384" spans="1:32" hidden="1" x14ac:dyDescent="0.35">
      <c r="C384" s="910"/>
      <c r="D384" s="910">
        <f>SUM(D382+G382+J382)</f>
        <v>103433</v>
      </c>
      <c r="E384" s="299"/>
      <c r="F384" s="931">
        <f>SUM(F382)</f>
        <v>1015273</v>
      </c>
      <c r="G384" s="932"/>
      <c r="H384" s="932"/>
      <c r="I384" s="933"/>
      <c r="J384" s="932"/>
    </row>
    <row r="385" spans="7:24" x14ac:dyDescent="0.35">
      <c r="G385" s="303">
        <f>SUM(G367-G369)</f>
        <v>231051</v>
      </c>
      <c r="H385" s="303">
        <f t="shared" ref="H385:X385" si="144">SUM(H367-H369)</f>
        <v>44401</v>
      </c>
      <c r="I385" s="303">
        <f t="shared" si="144"/>
        <v>994368</v>
      </c>
      <c r="J385" s="303">
        <f t="shared" si="144"/>
        <v>66500</v>
      </c>
      <c r="K385" s="303">
        <f t="shared" si="144"/>
        <v>256032</v>
      </c>
      <c r="L385" s="303">
        <f t="shared" si="144"/>
        <v>340707</v>
      </c>
      <c r="M385" s="303">
        <f t="shared" si="144"/>
        <v>2794536</v>
      </c>
      <c r="N385" s="303">
        <f t="shared" si="144"/>
        <v>2358247</v>
      </c>
      <c r="O385" s="303">
        <f t="shared" si="144"/>
        <v>0</v>
      </c>
      <c r="P385" s="303">
        <f t="shared" si="144"/>
        <v>0</v>
      </c>
      <c r="Q385" s="303">
        <f t="shared" si="144"/>
        <v>0</v>
      </c>
      <c r="R385" s="303">
        <f t="shared" si="144"/>
        <v>1008065</v>
      </c>
      <c r="S385" s="303">
        <f t="shared" si="144"/>
        <v>8093907</v>
      </c>
      <c r="T385" s="303">
        <f t="shared" si="144"/>
        <v>0</v>
      </c>
      <c r="U385" s="303">
        <f t="shared" si="144"/>
        <v>0</v>
      </c>
      <c r="V385" s="303">
        <f t="shared" si="144"/>
        <v>1075151</v>
      </c>
      <c r="W385" s="303">
        <f t="shared" si="144"/>
        <v>9169058</v>
      </c>
      <c r="X385" s="303">
        <f t="shared" si="144"/>
        <v>0</v>
      </c>
    </row>
    <row r="395" spans="7:24" ht="0.75" customHeight="1" x14ac:dyDescent="0.35"/>
  </sheetData>
  <sheetProtection selectLockedCells="1" selectUnlockedCells="1"/>
  <sortState ref="C9:C338">
    <sortCondition ref="C9"/>
  </sortState>
  <mergeCells count="264"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W5:W8"/>
    <mergeCell ref="G6:G8"/>
    <mergeCell ref="H6:H8"/>
    <mergeCell ref="I6:I8"/>
    <mergeCell ref="J6:J8"/>
    <mergeCell ref="R6:R8"/>
    <mergeCell ref="E27:E29"/>
    <mergeCell ref="B3:V3"/>
    <mergeCell ref="O4:P4"/>
    <mergeCell ref="T4:V4"/>
    <mergeCell ref="C9:C11"/>
    <mergeCell ref="E9:E11"/>
    <mergeCell ref="C15:C17"/>
    <mergeCell ref="E12:E14"/>
    <mergeCell ref="C18:C20"/>
    <mergeCell ref="E18:E20"/>
    <mergeCell ref="C21:C23"/>
    <mergeCell ref="E21:E23"/>
    <mergeCell ref="C24:C26"/>
    <mergeCell ref="E24:E26"/>
    <mergeCell ref="C27:C29"/>
    <mergeCell ref="E15:E17"/>
    <mergeCell ref="T6:T8"/>
    <mergeCell ref="M5:P5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</mergeCells>
  <pageMargins left="3.937007874015748E-2" right="3.937007874015748E-2" top="0.15748031496062992" bottom="0.15748031496062992" header="0.51181102362204722" footer="0.51181102362204722"/>
  <pageSetup paperSize="9" scale="35" firstPageNumber="0" fitToHeight="0" orientation="landscape" r:id="rId1"/>
  <headerFooter alignWithMargins="0">
    <oddFooter>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4"/>
  <sheetViews>
    <sheetView zoomScale="80" zoomScaleNormal="80" workbookViewId="0">
      <selection activeCell="B1" sqref="B1:C1"/>
    </sheetView>
  </sheetViews>
  <sheetFormatPr defaultRowHeight="15" customHeight="1" x14ac:dyDescent="0.3"/>
  <cols>
    <col min="1" max="1" width="4.5703125" style="697" customWidth="1"/>
    <col min="2" max="2" width="4.42578125" style="706" customWidth="1"/>
    <col min="3" max="3" width="48.5703125" style="312" customWidth="1"/>
    <col min="4" max="4" width="15.140625" style="312" customWidth="1"/>
    <col min="5" max="5" width="8.85546875" style="312" customWidth="1"/>
    <col min="6" max="13" width="16.5703125" style="698" customWidth="1"/>
    <col min="14" max="14" width="18.42578125" style="698" customWidth="1"/>
    <col min="15" max="19" width="16.5703125" style="698" customWidth="1"/>
    <col min="20" max="20" width="9.140625" style="1076"/>
    <col min="21" max="21" width="9.140625" style="700"/>
    <col min="22" max="16384" width="9.140625" style="699"/>
  </cols>
  <sheetData>
    <row r="1" spans="1:22" ht="15" customHeight="1" x14ac:dyDescent="0.3">
      <c r="B1" s="1601" t="s">
        <v>793</v>
      </c>
      <c r="C1" s="1601"/>
      <c r="D1" s="305"/>
      <c r="E1" s="305"/>
    </row>
    <row r="2" spans="1:22" ht="16.5" customHeight="1" x14ac:dyDescent="0.3">
      <c r="B2" s="1601" t="s">
        <v>690</v>
      </c>
      <c r="C2" s="1601"/>
      <c r="D2" s="305"/>
      <c r="E2" s="305"/>
    </row>
    <row r="3" spans="1:22" ht="15" customHeight="1" x14ac:dyDescent="0.3">
      <c r="A3" s="701"/>
      <c r="B3" s="1602" t="s">
        <v>689</v>
      </c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1602"/>
      <c r="O3" s="1602"/>
      <c r="P3" s="1602"/>
      <c r="Q3" s="1602"/>
      <c r="R3" s="1602"/>
      <c r="S3" s="701"/>
    </row>
    <row r="4" spans="1:22" ht="15.75" customHeight="1" x14ac:dyDescent="0.3">
      <c r="A4" s="702"/>
      <c r="B4" s="703"/>
      <c r="C4" s="306"/>
      <c r="D4" s="306"/>
      <c r="E4" s="306"/>
      <c r="F4" s="1332"/>
      <c r="G4" s="1332"/>
      <c r="H4" s="1332"/>
      <c r="I4" s="1332"/>
      <c r="J4" s="1332"/>
      <c r="K4" s="1332"/>
      <c r="L4" s="1332"/>
      <c r="M4" s="704"/>
      <c r="N4" s="1603"/>
      <c r="O4" s="1603"/>
      <c r="P4" s="1603"/>
      <c r="Q4" s="1603"/>
      <c r="R4" s="1603"/>
      <c r="S4" s="702"/>
    </row>
    <row r="5" spans="1:22" ht="16.5" customHeight="1" x14ac:dyDescent="0.3">
      <c r="A5" s="705" t="s">
        <v>259</v>
      </c>
      <c r="B5" s="706" t="s">
        <v>260</v>
      </c>
      <c r="C5" s="307" t="s">
        <v>261</v>
      </c>
      <c r="D5" s="307"/>
      <c r="E5" s="705" t="s">
        <v>262</v>
      </c>
      <c r="F5" s="705" t="s">
        <v>263</v>
      </c>
      <c r="G5" s="705" t="s">
        <v>264</v>
      </c>
      <c r="H5" s="705" t="s">
        <v>265</v>
      </c>
      <c r="I5" s="705" t="s">
        <v>266</v>
      </c>
      <c r="J5" s="705" t="s">
        <v>267</v>
      </c>
      <c r="K5" s="705" t="s">
        <v>268</v>
      </c>
      <c r="L5" s="705" t="s">
        <v>269</v>
      </c>
      <c r="M5" s="705" t="s">
        <v>270</v>
      </c>
      <c r="N5" s="705" t="s">
        <v>271</v>
      </c>
      <c r="O5" s="705" t="s">
        <v>272</v>
      </c>
      <c r="P5" s="705" t="s">
        <v>273</v>
      </c>
      <c r="Q5" s="705" t="s">
        <v>274</v>
      </c>
      <c r="R5" s="705" t="s">
        <v>275</v>
      </c>
      <c r="S5" s="707" t="s">
        <v>276</v>
      </c>
    </row>
    <row r="6" spans="1:22" ht="19.899999999999999" customHeight="1" thickTop="1" thickBot="1" x14ac:dyDescent="0.35">
      <c r="A6" s="1608" t="s">
        <v>0</v>
      </c>
      <c r="B6" s="1608" t="s">
        <v>1</v>
      </c>
      <c r="C6" s="1609" t="s">
        <v>2</v>
      </c>
      <c r="D6" s="308"/>
      <c r="E6" s="1610" t="s">
        <v>278</v>
      </c>
      <c r="F6" s="1611" t="s">
        <v>361</v>
      </c>
      <c r="G6" s="1611"/>
      <c r="H6" s="1611"/>
      <c r="I6" s="1611"/>
      <c r="J6" s="1611"/>
      <c r="K6" s="1606" t="s">
        <v>587</v>
      </c>
      <c r="L6" s="1606"/>
      <c r="M6" s="1606"/>
      <c r="N6" s="1604" t="s">
        <v>362</v>
      </c>
      <c r="O6" s="1605" t="s">
        <v>363</v>
      </c>
      <c r="P6" s="1605"/>
      <c r="Q6" s="1605"/>
      <c r="R6" s="1605"/>
      <c r="S6" s="1607" t="s">
        <v>364</v>
      </c>
    </row>
    <row r="7" spans="1:22" ht="71.25" customHeight="1" thickTop="1" thickBot="1" x14ac:dyDescent="0.35">
      <c r="A7" s="1608"/>
      <c r="B7" s="1608"/>
      <c r="C7" s="1609"/>
      <c r="D7" s="1400"/>
      <c r="E7" s="1610"/>
      <c r="F7" s="708" t="s">
        <v>365</v>
      </c>
      <c r="G7" s="709" t="s">
        <v>366</v>
      </c>
      <c r="H7" s="710" t="s">
        <v>367</v>
      </c>
      <c r="I7" s="709" t="s">
        <v>368</v>
      </c>
      <c r="J7" s="709" t="s">
        <v>369</v>
      </c>
      <c r="K7" s="709" t="s">
        <v>370</v>
      </c>
      <c r="L7" s="709" t="s">
        <v>371</v>
      </c>
      <c r="M7" s="711" t="s">
        <v>372</v>
      </c>
      <c r="N7" s="1604"/>
      <c r="O7" s="712" t="s">
        <v>373</v>
      </c>
      <c r="P7" s="709" t="s">
        <v>374</v>
      </c>
      <c r="Q7" s="709" t="s">
        <v>375</v>
      </c>
      <c r="R7" s="711" t="s">
        <v>376</v>
      </c>
      <c r="S7" s="1607"/>
    </row>
    <row r="8" spans="1:22" ht="17.25" customHeight="1" thickTop="1" x14ac:dyDescent="0.3">
      <c r="A8" s="713">
        <v>1</v>
      </c>
      <c r="B8" s="714">
        <v>3</v>
      </c>
      <c r="C8" s="313" t="s">
        <v>8</v>
      </c>
      <c r="D8" s="1399"/>
      <c r="E8" s="715"/>
      <c r="F8" s="716"/>
      <c r="G8" s="716"/>
      <c r="H8" s="716"/>
      <c r="I8" s="717"/>
      <c r="J8" s="716"/>
      <c r="K8" s="716"/>
      <c r="L8" s="716"/>
      <c r="M8" s="718"/>
      <c r="N8" s="719"/>
      <c r="O8" s="720"/>
      <c r="P8" s="716"/>
      <c r="Q8" s="716">
        <v>0</v>
      </c>
      <c r="R8" s="721"/>
      <c r="S8" s="722">
        <f>SUM(N8:R8)</f>
        <v>0</v>
      </c>
    </row>
    <row r="9" spans="1:22" s="734" customFormat="1" ht="17.25" customHeight="1" x14ac:dyDescent="0.3">
      <c r="A9" s="723"/>
      <c r="B9" s="724"/>
      <c r="C9" s="1592" t="s">
        <v>377</v>
      </c>
      <c r="D9" s="1397" t="s">
        <v>709</v>
      </c>
      <c r="E9" s="1593" t="s">
        <v>269</v>
      </c>
      <c r="F9" s="725"/>
      <c r="G9" s="725"/>
      <c r="H9" s="725"/>
      <c r="I9" s="726">
        <v>7000</v>
      </c>
      <c r="J9" s="725"/>
      <c r="K9" s="725"/>
      <c r="L9" s="725"/>
      <c r="M9" s="727"/>
      <c r="N9" s="728">
        <f>SUM(I9:M9)</f>
        <v>7000</v>
      </c>
      <c r="O9" s="729"/>
      <c r="P9" s="725"/>
      <c r="Q9" s="725"/>
      <c r="R9" s="730">
        <v>543257</v>
      </c>
      <c r="S9" s="731">
        <f>SUM(M9:R9)</f>
        <v>550257</v>
      </c>
      <c r="T9" s="1077">
        <f>SUM(S10+S22+S13+S19)</f>
        <v>552148</v>
      </c>
      <c r="U9" s="733"/>
      <c r="V9" s="732"/>
    </row>
    <row r="10" spans="1:22" ht="17.25" customHeight="1" x14ac:dyDescent="0.3">
      <c r="A10" s="735"/>
      <c r="B10" s="736"/>
      <c r="C10" s="1592"/>
      <c r="D10" s="1387" t="s">
        <v>299</v>
      </c>
      <c r="E10" s="1593"/>
      <c r="F10" s="737">
        <f t="shared" ref="F10:S10" si="0">F9+F11</f>
        <v>0</v>
      </c>
      <c r="G10" s="737">
        <f t="shared" si="0"/>
        <v>0</v>
      </c>
      <c r="H10" s="737">
        <f t="shared" si="0"/>
        <v>0</v>
      </c>
      <c r="I10" s="737">
        <f t="shared" si="0"/>
        <v>7000</v>
      </c>
      <c r="J10" s="737">
        <f t="shared" si="0"/>
        <v>0</v>
      </c>
      <c r="K10" s="737">
        <f t="shared" si="0"/>
        <v>0</v>
      </c>
      <c r="L10" s="737">
        <f t="shared" si="0"/>
        <v>0</v>
      </c>
      <c r="M10" s="737">
        <f t="shared" si="0"/>
        <v>0</v>
      </c>
      <c r="N10" s="728">
        <f t="shared" si="0"/>
        <v>7000</v>
      </c>
      <c r="O10" s="737">
        <f t="shared" si="0"/>
        <v>0</v>
      </c>
      <c r="P10" s="737">
        <f t="shared" si="0"/>
        <v>0</v>
      </c>
      <c r="Q10" s="737">
        <f t="shared" si="0"/>
        <v>0</v>
      </c>
      <c r="R10" s="730">
        <f t="shared" si="0"/>
        <v>543257</v>
      </c>
      <c r="S10" s="738">
        <f t="shared" si="0"/>
        <v>550257</v>
      </c>
      <c r="T10" s="1078"/>
      <c r="U10" s="740"/>
      <c r="V10" s="739"/>
    </row>
    <row r="11" spans="1:22" s="745" customFormat="1" ht="17.25" customHeight="1" x14ac:dyDescent="0.3">
      <c r="A11" s="741"/>
      <c r="B11" s="742"/>
      <c r="C11" s="1592"/>
      <c r="D11" s="1339" t="s">
        <v>17</v>
      </c>
      <c r="E11" s="1593"/>
      <c r="F11" s="748"/>
      <c r="G11" s="748"/>
      <c r="H11" s="748"/>
      <c r="I11" s="749"/>
      <c r="J11" s="748"/>
      <c r="K11" s="748"/>
      <c r="L11" s="748"/>
      <c r="M11" s="750"/>
      <c r="N11" s="728">
        <f>SUM(I11:M11)</f>
        <v>0</v>
      </c>
      <c r="O11" s="751"/>
      <c r="P11" s="748"/>
      <c r="Q11" s="748">
        <v>0</v>
      </c>
      <c r="R11" s="730">
        <v>0</v>
      </c>
      <c r="S11" s="738">
        <f>SUM(M11:R11)</f>
        <v>0</v>
      </c>
      <c r="T11" s="811"/>
      <c r="U11" s="743"/>
      <c r="V11" s="744"/>
    </row>
    <row r="12" spans="1:22" s="734" customFormat="1" ht="17.25" customHeight="1" x14ac:dyDescent="0.3">
      <c r="A12" s="746"/>
      <c r="B12" s="747"/>
      <c r="C12" s="1592" t="s">
        <v>378</v>
      </c>
      <c r="D12" s="1397" t="s">
        <v>709</v>
      </c>
      <c r="E12" s="1593" t="s">
        <v>269</v>
      </c>
      <c r="F12" s="725"/>
      <c r="G12" s="725"/>
      <c r="H12" s="725"/>
      <c r="I12" s="726">
        <v>1891</v>
      </c>
      <c r="J12" s="725"/>
      <c r="K12" s="725"/>
      <c r="L12" s="725"/>
      <c r="M12" s="727"/>
      <c r="N12" s="728">
        <f>SUM(I12:M12)</f>
        <v>1891</v>
      </c>
      <c r="O12" s="729"/>
      <c r="P12" s="725"/>
      <c r="Q12" s="725"/>
      <c r="R12" s="730">
        <v>0</v>
      </c>
      <c r="S12" s="738">
        <f>SUM(M12:R12)</f>
        <v>1891</v>
      </c>
      <c r="T12" s="813"/>
      <c r="U12" s="733"/>
      <c r="V12" s="732"/>
    </row>
    <row r="13" spans="1:22" ht="17.25" customHeight="1" x14ac:dyDescent="0.3">
      <c r="A13" s="735"/>
      <c r="B13" s="736"/>
      <c r="C13" s="1592"/>
      <c r="D13" s="1387" t="s">
        <v>299</v>
      </c>
      <c r="E13" s="1593"/>
      <c r="F13" s="737">
        <f t="shared" ref="F13:S13" si="1">F12+F14</f>
        <v>0</v>
      </c>
      <c r="G13" s="737">
        <f t="shared" si="1"/>
        <v>0</v>
      </c>
      <c r="H13" s="737">
        <f t="shared" si="1"/>
        <v>0</v>
      </c>
      <c r="I13" s="737">
        <f t="shared" si="1"/>
        <v>1891</v>
      </c>
      <c r="J13" s="737">
        <f t="shared" si="1"/>
        <v>0</v>
      </c>
      <c r="K13" s="737">
        <f t="shared" si="1"/>
        <v>0</v>
      </c>
      <c r="L13" s="737">
        <f t="shared" si="1"/>
        <v>0</v>
      </c>
      <c r="M13" s="737">
        <f t="shared" si="1"/>
        <v>0</v>
      </c>
      <c r="N13" s="728">
        <f t="shared" si="1"/>
        <v>1891</v>
      </c>
      <c r="O13" s="737">
        <f t="shared" si="1"/>
        <v>0</v>
      </c>
      <c r="P13" s="737">
        <f t="shared" si="1"/>
        <v>0</v>
      </c>
      <c r="Q13" s="737">
        <f t="shared" si="1"/>
        <v>0</v>
      </c>
      <c r="R13" s="730">
        <f t="shared" si="1"/>
        <v>0</v>
      </c>
      <c r="S13" s="738">
        <f t="shared" si="1"/>
        <v>1891</v>
      </c>
      <c r="T13" s="812"/>
      <c r="U13" s="740"/>
      <c r="V13" s="739"/>
    </row>
    <row r="14" spans="1:22" s="745" customFormat="1" ht="17.25" customHeight="1" x14ac:dyDescent="0.3">
      <c r="A14" s="741"/>
      <c r="B14" s="742"/>
      <c r="C14" s="1592"/>
      <c r="D14" s="1339" t="s">
        <v>17</v>
      </c>
      <c r="E14" s="1593"/>
      <c r="F14" s="748"/>
      <c r="G14" s="748"/>
      <c r="H14" s="748"/>
      <c r="I14" s="749"/>
      <c r="J14" s="748"/>
      <c r="K14" s="748"/>
      <c r="L14" s="748"/>
      <c r="M14" s="750"/>
      <c r="N14" s="728">
        <f>SUM(I14:M14)</f>
        <v>0</v>
      </c>
      <c r="O14" s="751"/>
      <c r="P14" s="748"/>
      <c r="Q14" s="748"/>
      <c r="R14" s="730"/>
      <c r="S14" s="738">
        <f>SUM(M14:R14)</f>
        <v>0</v>
      </c>
      <c r="T14" s="1079"/>
      <c r="U14" s="743"/>
      <c r="V14" s="744"/>
    </row>
    <row r="15" spans="1:22" ht="17.25" customHeight="1" x14ac:dyDescent="0.3">
      <c r="A15" s="735"/>
      <c r="B15" s="736"/>
      <c r="C15" s="1596" t="s">
        <v>87</v>
      </c>
      <c r="D15" s="1397" t="s">
        <v>709</v>
      </c>
      <c r="E15" s="1597" t="s">
        <v>269</v>
      </c>
      <c r="F15" s="737"/>
      <c r="G15" s="737"/>
      <c r="H15" s="737"/>
      <c r="I15" s="752"/>
      <c r="J15" s="737"/>
      <c r="K15" s="737"/>
      <c r="L15" s="737"/>
      <c r="M15" s="753"/>
      <c r="N15" s="728">
        <f>SUM(I15:M15)</f>
        <v>0</v>
      </c>
      <c r="O15" s="754"/>
      <c r="P15" s="737"/>
      <c r="Q15" s="737"/>
      <c r="R15" s="730"/>
      <c r="S15" s="738">
        <f>SUM(M15:R15)</f>
        <v>0</v>
      </c>
      <c r="T15" s="1078"/>
      <c r="U15" s="740"/>
      <c r="V15" s="739"/>
    </row>
    <row r="16" spans="1:22" ht="17.25" customHeight="1" x14ac:dyDescent="0.3">
      <c r="A16" s="735"/>
      <c r="B16" s="736"/>
      <c r="C16" s="1596"/>
      <c r="D16" s="1387" t="s">
        <v>299</v>
      </c>
      <c r="E16" s="1597"/>
      <c r="F16" s="737">
        <f t="shared" ref="F16:S16" si="2">F15+F17</f>
        <v>0</v>
      </c>
      <c r="G16" s="737">
        <f t="shared" si="2"/>
        <v>0</v>
      </c>
      <c r="H16" s="737">
        <f t="shared" si="2"/>
        <v>0</v>
      </c>
      <c r="I16" s="737">
        <f t="shared" si="2"/>
        <v>0</v>
      </c>
      <c r="J16" s="737">
        <f t="shared" si="2"/>
        <v>0</v>
      </c>
      <c r="K16" s="737">
        <f t="shared" si="2"/>
        <v>0</v>
      </c>
      <c r="L16" s="737">
        <f t="shared" si="2"/>
        <v>0</v>
      </c>
      <c r="M16" s="737">
        <f t="shared" si="2"/>
        <v>0</v>
      </c>
      <c r="N16" s="728">
        <f t="shared" si="2"/>
        <v>0</v>
      </c>
      <c r="O16" s="737">
        <f t="shared" si="2"/>
        <v>0</v>
      </c>
      <c r="P16" s="737">
        <f t="shared" si="2"/>
        <v>0</v>
      </c>
      <c r="Q16" s="737">
        <f t="shared" si="2"/>
        <v>0</v>
      </c>
      <c r="R16" s="730">
        <f t="shared" si="2"/>
        <v>0</v>
      </c>
      <c r="S16" s="738">
        <f t="shared" si="2"/>
        <v>0</v>
      </c>
      <c r="T16" s="1078"/>
      <c r="U16" s="740"/>
      <c r="V16" s="739"/>
    </row>
    <row r="17" spans="1:22" ht="17.25" customHeight="1" x14ac:dyDescent="0.3">
      <c r="A17" s="735"/>
      <c r="B17" s="736"/>
      <c r="C17" s="1596"/>
      <c r="D17" s="1339" t="s">
        <v>17</v>
      </c>
      <c r="E17" s="1597"/>
      <c r="F17" s="737"/>
      <c r="G17" s="737"/>
      <c r="H17" s="737"/>
      <c r="I17" s="752">
        <v>0</v>
      </c>
      <c r="J17" s="737"/>
      <c r="K17" s="737"/>
      <c r="L17" s="737"/>
      <c r="M17" s="753"/>
      <c r="N17" s="728">
        <f>SUM(I17:M17)</f>
        <v>0</v>
      </c>
      <c r="O17" s="754"/>
      <c r="P17" s="737"/>
      <c r="Q17" s="737"/>
      <c r="R17" s="730"/>
      <c r="S17" s="738">
        <f>SUM(M17:R17)</f>
        <v>0</v>
      </c>
      <c r="T17" s="1078"/>
      <c r="U17" s="740"/>
      <c r="V17" s="739"/>
    </row>
    <row r="18" spans="1:22" ht="17.25" customHeight="1" x14ac:dyDescent="0.3">
      <c r="A18" s="735"/>
      <c r="B18" s="736"/>
      <c r="C18" s="1596" t="s">
        <v>91</v>
      </c>
      <c r="D18" s="1397" t="s">
        <v>709</v>
      </c>
      <c r="E18" s="1331"/>
      <c r="F18" s="737"/>
      <c r="G18" s="737"/>
      <c r="H18" s="737"/>
      <c r="I18" s="752"/>
      <c r="J18" s="737"/>
      <c r="K18" s="737"/>
      <c r="L18" s="737"/>
      <c r="M18" s="753"/>
      <c r="N18" s="728">
        <f t="shared" ref="N18:N21" si="3">SUM(I18:M18)</f>
        <v>0</v>
      </c>
      <c r="O18" s="754"/>
      <c r="P18" s="737"/>
      <c r="Q18" s="737"/>
      <c r="R18" s="730"/>
      <c r="S18" s="738">
        <f t="shared" ref="S18:S20" si="4">SUM(M18:R18)</f>
        <v>0</v>
      </c>
      <c r="T18" s="1078"/>
      <c r="U18" s="740"/>
      <c r="V18" s="739"/>
    </row>
    <row r="19" spans="1:22" ht="17.25" customHeight="1" x14ac:dyDescent="0.3">
      <c r="A19" s="735"/>
      <c r="B19" s="736"/>
      <c r="C19" s="1596"/>
      <c r="D19" s="1387" t="s">
        <v>299</v>
      </c>
      <c r="E19" s="1331"/>
      <c r="F19" s="737">
        <f>F18+F20</f>
        <v>0</v>
      </c>
      <c r="G19" s="737">
        <f t="shared" ref="G19:R19" si="5">G18+G20</f>
        <v>0</v>
      </c>
      <c r="H19" s="737">
        <f t="shared" si="5"/>
        <v>0</v>
      </c>
      <c r="I19" s="737">
        <f t="shared" si="5"/>
        <v>0</v>
      </c>
      <c r="J19" s="737">
        <f t="shared" si="5"/>
        <v>0</v>
      </c>
      <c r="K19" s="737">
        <f t="shared" si="5"/>
        <v>0</v>
      </c>
      <c r="L19" s="737">
        <f t="shared" si="5"/>
        <v>0</v>
      </c>
      <c r="M19" s="737">
        <f t="shared" si="5"/>
        <v>0</v>
      </c>
      <c r="N19" s="728">
        <f t="shared" si="3"/>
        <v>0</v>
      </c>
      <c r="O19" s="737">
        <f t="shared" si="5"/>
        <v>0</v>
      </c>
      <c r="P19" s="737">
        <f t="shared" si="5"/>
        <v>0</v>
      </c>
      <c r="Q19" s="737">
        <f t="shared" si="5"/>
        <v>0</v>
      </c>
      <c r="R19" s="737">
        <f t="shared" si="5"/>
        <v>0</v>
      </c>
      <c r="S19" s="738">
        <f t="shared" si="4"/>
        <v>0</v>
      </c>
      <c r="T19" s="1078"/>
      <c r="U19" s="740"/>
      <c r="V19" s="739"/>
    </row>
    <row r="20" spans="1:22" ht="17.25" customHeight="1" x14ac:dyDescent="0.3">
      <c r="A20" s="735"/>
      <c r="B20" s="736"/>
      <c r="C20" s="1596"/>
      <c r="D20" s="1339" t="s">
        <v>17</v>
      </c>
      <c r="E20" s="1331"/>
      <c r="F20" s="737"/>
      <c r="G20" s="737"/>
      <c r="H20" s="737"/>
      <c r="I20" s="752">
        <v>0</v>
      </c>
      <c r="J20" s="737"/>
      <c r="K20" s="737"/>
      <c r="L20" s="737"/>
      <c r="M20" s="753"/>
      <c r="N20" s="728">
        <f t="shared" si="3"/>
        <v>0</v>
      </c>
      <c r="O20" s="754"/>
      <c r="P20" s="737"/>
      <c r="Q20" s="737"/>
      <c r="R20" s="730"/>
      <c r="S20" s="738">
        <f t="shared" si="4"/>
        <v>0</v>
      </c>
      <c r="T20" s="1078"/>
      <c r="U20" s="740"/>
      <c r="V20" s="739"/>
    </row>
    <row r="21" spans="1:22" ht="17.25" customHeight="1" x14ac:dyDescent="0.3">
      <c r="A21" s="735"/>
      <c r="B21" s="736"/>
      <c r="C21" s="1596" t="s">
        <v>586</v>
      </c>
      <c r="D21" s="1397" t="s">
        <v>709</v>
      </c>
      <c r="E21" s="1597" t="s">
        <v>269</v>
      </c>
      <c r="F21" s="737"/>
      <c r="G21" s="737"/>
      <c r="H21" s="737"/>
      <c r="I21" s="752"/>
      <c r="J21" s="737"/>
      <c r="K21" s="737"/>
      <c r="L21" s="737"/>
      <c r="M21" s="753"/>
      <c r="N21" s="728">
        <f t="shared" si="3"/>
        <v>0</v>
      </c>
      <c r="O21" s="754"/>
      <c r="P21" s="737"/>
      <c r="Q21" s="737"/>
      <c r="R21" s="730"/>
      <c r="S21" s="738">
        <f>SUM(M21:R21)</f>
        <v>0</v>
      </c>
      <c r="T21" s="1078"/>
      <c r="U21" s="740"/>
      <c r="V21" s="739"/>
    </row>
    <row r="22" spans="1:22" ht="17.25" customHeight="1" x14ac:dyDescent="0.3">
      <c r="A22" s="735"/>
      <c r="B22" s="736"/>
      <c r="C22" s="1596"/>
      <c r="D22" s="1387" t="s">
        <v>299</v>
      </c>
      <c r="E22" s="1597"/>
      <c r="F22" s="737">
        <f t="shared" ref="F22:S22" si="6">F21+F23</f>
        <v>0</v>
      </c>
      <c r="G22" s="737">
        <f t="shared" si="6"/>
        <v>0</v>
      </c>
      <c r="H22" s="737">
        <f t="shared" si="6"/>
        <v>0</v>
      </c>
      <c r="I22" s="737">
        <f t="shared" si="6"/>
        <v>0</v>
      </c>
      <c r="J22" s="737">
        <f t="shared" si="6"/>
        <v>0</v>
      </c>
      <c r="K22" s="737">
        <f t="shared" si="6"/>
        <v>0</v>
      </c>
      <c r="L22" s="737">
        <f t="shared" si="6"/>
        <v>0</v>
      </c>
      <c r="M22" s="737">
        <f t="shared" si="6"/>
        <v>0</v>
      </c>
      <c r="N22" s="728">
        <f t="shared" si="6"/>
        <v>0</v>
      </c>
      <c r="O22" s="737">
        <f t="shared" si="6"/>
        <v>0</v>
      </c>
      <c r="P22" s="737">
        <f t="shared" si="6"/>
        <v>0</v>
      </c>
      <c r="Q22" s="737">
        <f t="shared" si="6"/>
        <v>0</v>
      </c>
      <c r="R22" s="730">
        <f t="shared" si="6"/>
        <v>0</v>
      </c>
      <c r="S22" s="738">
        <f t="shared" si="6"/>
        <v>0</v>
      </c>
      <c r="T22" s="1078"/>
      <c r="U22" s="740"/>
      <c r="V22" s="739"/>
    </row>
    <row r="23" spans="1:22" ht="17.25" customHeight="1" x14ac:dyDescent="0.3">
      <c r="A23" s="755"/>
      <c r="B23" s="756"/>
      <c r="C23" s="1598"/>
      <c r="D23" s="1389" t="s">
        <v>17</v>
      </c>
      <c r="E23" s="1599"/>
      <c r="F23" s="1061"/>
      <c r="G23" s="1061"/>
      <c r="H23" s="1061"/>
      <c r="I23" s="1062">
        <v>0</v>
      </c>
      <c r="J23" s="1061"/>
      <c r="K23" s="1061"/>
      <c r="L23" s="1061"/>
      <c r="M23" s="1063"/>
      <c r="N23" s="1064">
        <f>SUM(I23:M23)</f>
        <v>0</v>
      </c>
      <c r="O23" s="1065"/>
      <c r="P23" s="1061"/>
      <c r="Q23" s="1061"/>
      <c r="R23" s="1066">
        <v>0</v>
      </c>
      <c r="S23" s="1067">
        <f>SUM(M23:R23)</f>
        <v>0</v>
      </c>
      <c r="T23" s="1078"/>
      <c r="U23" s="740"/>
      <c r="V23" s="739"/>
    </row>
    <row r="24" spans="1:22" ht="17.25" customHeight="1" x14ac:dyDescent="0.3">
      <c r="A24" s="757"/>
      <c r="B24" s="758"/>
      <c r="C24" s="314"/>
      <c r="D24" s="314"/>
      <c r="E24" s="759"/>
      <c r="F24" s="760"/>
      <c r="G24" s="760"/>
      <c r="H24" s="760"/>
      <c r="I24" s="761"/>
      <c r="J24" s="760"/>
      <c r="K24" s="760"/>
      <c r="L24" s="760"/>
      <c r="M24" s="762"/>
      <c r="N24" s="763">
        <f>SUM(I24:M24)</f>
        <v>0</v>
      </c>
      <c r="O24" s="764"/>
      <c r="P24" s="760"/>
      <c r="Q24" s="760"/>
      <c r="R24" s="765"/>
      <c r="S24" s="766">
        <f>SUM(M24:R24)</f>
        <v>0</v>
      </c>
    </row>
    <row r="25" spans="1:22" ht="17.25" customHeight="1" x14ac:dyDescent="0.3">
      <c r="A25" s="767">
        <v>1</v>
      </c>
      <c r="B25" s="767">
        <v>4</v>
      </c>
      <c r="C25" s="315" t="s">
        <v>10</v>
      </c>
      <c r="D25" s="1399"/>
      <c r="E25" s="768"/>
      <c r="F25" s="769"/>
      <c r="G25" s="769"/>
      <c r="H25" s="769"/>
      <c r="I25" s="770"/>
      <c r="J25" s="769"/>
      <c r="K25" s="769"/>
      <c r="L25" s="769"/>
      <c r="M25" s="771"/>
      <c r="N25" s="772">
        <f>SUM(I25:M25)</f>
        <v>0</v>
      </c>
      <c r="O25" s="773"/>
      <c r="P25" s="769"/>
      <c r="Q25" s="769"/>
      <c r="R25" s="774"/>
      <c r="S25" s="775">
        <f>SUM(M25:R25)</f>
        <v>0</v>
      </c>
    </row>
    <row r="26" spans="1:22" s="734" customFormat="1" ht="17.25" customHeight="1" x14ac:dyDescent="0.3">
      <c r="A26" s="724"/>
      <c r="B26" s="724"/>
      <c r="C26" s="1592" t="s">
        <v>377</v>
      </c>
      <c r="D26" s="1397" t="s">
        <v>709</v>
      </c>
      <c r="E26" s="1593" t="s">
        <v>269</v>
      </c>
      <c r="F26" s="776"/>
      <c r="G26" s="776"/>
      <c r="H26" s="776"/>
      <c r="I26" s="777">
        <v>1842</v>
      </c>
      <c r="J26" s="776"/>
      <c r="K26" s="776"/>
      <c r="L26" s="776"/>
      <c r="M26" s="778"/>
      <c r="N26" s="728">
        <f>SUM(I26:M26)</f>
        <v>1842</v>
      </c>
      <c r="O26" s="779"/>
      <c r="P26" s="776"/>
      <c r="Q26" s="776"/>
      <c r="R26" s="730">
        <v>100132</v>
      </c>
      <c r="S26" s="738">
        <f>SUM(M26:R26)</f>
        <v>101974</v>
      </c>
      <c r="T26" s="1080"/>
      <c r="U26" s="780"/>
    </row>
    <row r="27" spans="1:22" ht="17.25" customHeight="1" x14ac:dyDescent="0.3">
      <c r="A27" s="735"/>
      <c r="B27" s="736"/>
      <c r="C27" s="1592"/>
      <c r="D27" s="1387" t="s">
        <v>299</v>
      </c>
      <c r="E27" s="1593"/>
      <c r="F27" s="737">
        <f t="shared" ref="F27:S27" si="7">F26+F28</f>
        <v>0</v>
      </c>
      <c r="G27" s="737">
        <f t="shared" si="7"/>
        <v>0</v>
      </c>
      <c r="H27" s="737">
        <f t="shared" si="7"/>
        <v>0</v>
      </c>
      <c r="I27" s="737">
        <f t="shared" si="7"/>
        <v>1842</v>
      </c>
      <c r="J27" s="737">
        <f t="shared" si="7"/>
        <v>0</v>
      </c>
      <c r="K27" s="737">
        <f t="shared" si="7"/>
        <v>0</v>
      </c>
      <c r="L27" s="737">
        <f t="shared" si="7"/>
        <v>0</v>
      </c>
      <c r="M27" s="737">
        <f t="shared" si="7"/>
        <v>0</v>
      </c>
      <c r="N27" s="728">
        <f t="shared" si="7"/>
        <v>1842</v>
      </c>
      <c r="O27" s="737">
        <f t="shared" si="7"/>
        <v>0</v>
      </c>
      <c r="P27" s="737">
        <f t="shared" si="7"/>
        <v>0</v>
      </c>
      <c r="Q27" s="737">
        <f t="shared" si="7"/>
        <v>0</v>
      </c>
      <c r="R27" s="730">
        <f t="shared" si="7"/>
        <v>100132</v>
      </c>
      <c r="S27" s="738">
        <f t="shared" si="7"/>
        <v>101974</v>
      </c>
      <c r="T27" s="1081">
        <f>SUM(S27+S33+S36)</f>
        <v>101974</v>
      </c>
    </row>
    <row r="28" spans="1:22" s="745" customFormat="1" ht="17.25" customHeight="1" x14ac:dyDescent="0.3">
      <c r="A28" s="741"/>
      <c r="B28" s="742"/>
      <c r="C28" s="1592"/>
      <c r="D28" s="1339" t="s">
        <v>17</v>
      </c>
      <c r="E28" s="1593"/>
      <c r="F28" s="748"/>
      <c r="G28" s="748"/>
      <c r="H28" s="748"/>
      <c r="I28" s="749"/>
      <c r="J28" s="748"/>
      <c r="K28" s="748"/>
      <c r="L28" s="748"/>
      <c r="M28" s="750"/>
      <c r="N28" s="728">
        <f>SUM(I28:M28)</f>
        <v>0</v>
      </c>
      <c r="O28" s="751"/>
      <c r="P28" s="748"/>
      <c r="Q28" s="748">
        <v>0</v>
      </c>
      <c r="R28" s="730">
        <v>0</v>
      </c>
      <c r="S28" s="738">
        <f>SUM(M28:R28)</f>
        <v>0</v>
      </c>
      <c r="T28" s="1082"/>
      <c r="U28" s="781"/>
    </row>
    <row r="29" spans="1:22" ht="17.25" customHeight="1" x14ac:dyDescent="0.3">
      <c r="A29" s="735"/>
      <c r="B29" s="736"/>
      <c r="C29" s="1596" t="s">
        <v>378</v>
      </c>
      <c r="D29" s="1397" t="s">
        <v>709</v>
      </c>
      <c r="E29" s="1597" t="s">
        <v>269</v>
      </c>
      <c r="F29" s="737"/>
      <c r="G29" s="737"/>
      <c r="H29" s="737"/>
      <c r="I29" s="752">
        <v>497</v>
      </c>
      <c r="J29" s="737"/>
      <c r="K29" s="737"/>
      <c r="L29" s="737"/>
      <c r="M29" s="753"/>
      <c r="N29" s="728">
        <f>SUM(I29:M29)</f>
        <v>497</v>
      </c>
      <c r="O29" s="754"/>
      <c r="P29" s="737"/>
      <c r="Q29" s="737"/>
      <c r="R29" s="730">
        <v>0</v>
      </c>
      <c r="S29" s="738">
        <f>SUM(M29:R29)</f>
        <v>497</v>
      </c>
    </row>
    <row r="30" spans="1:22" ht="17.25" customHeight="1" x14ac:dyDescent="0.3">
      <c r="A30" s="735"/>
      <c r="B30" s="736"/>
      <c r="C30" s="1596"/>
      <c r="D30" s="1387" t="s">
        <v>299</v>
      </c>
      <c r="E30" s="1597"/>
      <c r="F30" s="737">
        <f t="shared" ref="F30:S30" si="8">F29+F31</f>
        <v>0</v>
      </c>
      <c r="G30" s="737">
        <f t="shared" si="8"/>
        <v>0</v>
      </c>
      <c r="H30" s="737">
        <f t="shared" si="8"/>
        <v>0</v>
      </c>
      <c r="I30" s="737">
        <f t="shared" si="8"/>
        <v>497</v>
      </c>
      <c r="J30" s="737">
        <f t="shared" si="8"/>
        <v>0</v>
      </c>
      <c r="K30" s="737">
        <f t="shared" si="8"/>
        <v>0</v>
      </c>
      <c r="L30" s="737">
        <f t="shared" si="8"/>
        <v>0</v>
      </c>
      <c r="M30" s="737">
        <f t="shared" si="8"/>
        <v>0</v>
      </c>
      <c r="N30" s="728">
        <f t="shared" si="8"/>
        <v>497</v>
      </c>
      <c r="O30" s="737">
        <f t="shared" si="8"/>
        <v>0</v>
      </c>
      <c r="P30" s="737">
        <f t="shared" si="8"/>
        <v>0</v>
      </c>
      <c r="Q30" s="737">
        <f t="shared" si="8"/>
        <v>0</v>
      </c>
      <c r="R30" s="730">
        <f t="shared" si="8"/>
        <v>0</v>
      </c>
      <c r="S30" s="738">
        <f t="shared" si="8"/>
        <v>497</v>
      </c>
    </row>
    <row r="31" spans="1:22" ht="17.25" customHeight="1" x14ac:dyDescent="0.3">
      <c r="A31" s="735"/>
      <c r="B31" s="736"/>
      <c r="C31" s="1596"/>
      <c r="D31" s="1339" t="s">
        <v>17</v>
      </c>
      <c r="E31" s="1597"/>
      <c r="F31" s="737"/>
      <c r="G31" s="737"/>
      <c r="H31" s="737"/>
      <c r="I31" s="752">
        <v>0</v>
      </c>
      <c r="J31" s="737"/>
      <c r="K31" s="737"/>
      <c r="L31" s="737"/>
      <c r="M31" s="753"/>
      <c r="N31" s="728">
        <f>SUM(I31:M31)</f>
        <v>0</v>
      </c>
      <c r="O31" s="754"/>
      <c r="P31" s="737"/>
      <c r="Q31" s="737"/>
      <c r="R31" s="730"/>
      <c r="S31" s="738">
        <f>SUM(M31:R31)</f>
        <v>0</v>
      </c>
    </row>
    <row r="32" spans="1:22" ht="17.25" customHeight="1" x14ac:dyDescent="0.3">
      <c r="A32" s="1333"/>
      <c r="B32" s="1333"/>
      <c r="C32" s="1600" t="s">
        <v>87</v>
      </c>
      <c r="D32" s="1397" t="s">
        <v>709</v>
      </c>
      <c r="E32" s="1597" t="s">
        <v>269</v>
      </c>
      <c r="F32" s="782"/>
      <c r="G32" s="782"/>
      <c r="H32" s="782"/>
      <c r="I32" s="783"/>
      <c r="J32" s="782"/>
      <c r="K32" s="782"/>
      <c r="L32" s="782"/>
      <c r="M32" s="784"/>
      <c r="N32" s="728">
        <f>SUM(I32:M32)</f>
        <v>0</v>
      </c>
      <c r="O32" s="785"/>
      <c r="P32" s="782"/>
      <c r="Q32" s="782"/>
      <c r="R32" s="730"/>
      <c r="S32" s="738">
        <f>SUM(M32:R32)</f>
        <v>0</v>
      </c>
    </row>
    <row r="33" spans="1:21" ht="17.25" customHeight="1" x14ac:dyDescent="0.3">
      <c r="A33" s="1333"/>
      <c r="B33" s="1333"/>
      <c r="C33" s="1600"/>
      <c r="D33" s="1387" t="s">
        <v>299</v>
      </c>
      <c r="E33" s="1597"/>
      <c r="F33" s="737">
        <f t="shared" ref="F33:S33" si="9">F32+F34</f>
        <v>0</v>
      </c>
      <c r="G33" s="737">
        <f t="shared" si="9"/>
        <v>0</v>
      </c>
      <c r="H33" s="737">
        <f t="shared" si="9"/>
        <v>0</v>
      </c>
      <c r="I33" s="737">
        <f t="shared" si="9"/>
        <v>0</v>
      </c>
      <c r="J33" s="737">
        <f t="shared" si="9"/>
        <v>0</v>
      </c>
      <c r="K33" s="737">
        <f t="shared" si="9"/>
        <v>0</v>
      </c>
      <c r="L33" s="737">
        <f t="shared" si="9"/>
        <v>0</v>
      </c>
      <c r="M33" s="737">
        <f t="shared" si="9"/>
        <v>0</v>
      </c>
      <c r="N33" s="728">
        <f t="shared" si="9"/>
        <v>0</v>
      </c>
      <c r="O33" s="737">
        <f t="shared" si="9"/>
        <v>0</v>
      </c>
      <c r="P33" s="737">
        <f t="shared" si="9"/>
        <v>0</v>
      </c>
      <c r="Q33" s="737">
        <f t="shared" si="9"/>
        <v>0</v>
      </c>
      <c r="R33" s="730">
        <f t="shared" si="9"/>
        <v>0</v>
      </c>
      <c r="S33" s="738">
        <f t="shared" si="9"/>
        <v>0</v>
      </c>
    </row>
    <row r="34" spans="1:21" ht="17.25" customHeight="1" x14ac:dyDescent="0.3">
      <c r="A34" s="1333"/>
      <c r="B34" s="1333"/>
      <c r="C34" s="1600"/>
      <c r="D34" s="1339" t="s">
        <v>17</v>
      </c>
      <c r="E34" s="1597"/>
      <c r="F34" s="782"/>
      <c r="G34" s="782"/>
      <c r="H34" s="782"/>
      <c r="I34" s="783">
        <v>0</v>
      </c>
      <c r="J34" s="782"/>
      <c r="K34" s="782"/>
      <c r="L34" s="782"/>
      <c r="M34" s="784"/>
      <c r="N34" s="728">
        <f>SUM(I34:M34)</f>
        <v>0</v>
      </c>
      <c r="O34" s="785"/>
      <c r="P34" s="782"/>
      <c r="Q34" s="782"/>
      <c r="R34" s="730"/>
      <c r="S34" s="738">
        <f>SUM(M34:R34)</f>
        <v>0</v>
      </c>
    </row>
    <row r="35" spans="1:21" ht="17.25" customHeight="1" x14ac:dyDescent="0.3">
      <c r="A35" s="1333"/>
      <c r="B35" s="1333"/>
      <c r="C35" s="1596" t="s">
        <v>91</v>
      </c>
      <c r="D35" s="1397" t="s">
        <v>709</v>
      </c>
      <c r="E35" s="1597" t="s">
        <v>269</v>
      </c>
      <c r="F35" s="782"/>
      <c r="G35" s="782"/>
      <c r="H35" s="782"/>
      <c r="I35" s="783"/>
      <c r="J35" s="782"/>
      <c r="K35" s="782"/>
      <c r="L35" s="782"/>
      <c r="M35" s="784"/>
      <c r="N35" s="728">
        <f>SUM(I35:M35)</f>
        <v>0</v>
      </c>
      <c r="O35" s="785"/>
      <c r="P35" s="782"/>
      <c r="Q35" s="782"/>
      <c r="R35" s="730"/>
      <c r="S35" s="738">
        <f>SUM(M35:R35)</f>
        <v>0</v>
      </c>
    </row>
    <row r="36" spans="1:21" ht="17.25" customHeight="1" x14ac:dyDescent="0.3">
      <c r="A36" s="735"/>
      <c r="B36" s="736"/>
      <c r="C36" s="1596"/>
      <c r="D36" s="1396" t="s">
        <v>299</v>
      </c>
      <c r="E36" s="1597"/>
      <c r="F36" s="737">
        <f t="shared" ref="F36:S36" si="10">F35+F37</f>
        <v>0</v>
      </c>
      <c r="G36" s="737">
        <f t="shared" si="10"/>
        <v>0</v>
      </c>
      <c r="H36" s="737">
        <f t="shared" si="10"/>
        <v>0</v>
      </c>
      <c r="I36" s="737">
        <f t="shared" si="10"/>
        <v>0</v>
      </c>
      <c r="J36" s="737">
        <f t="shared" si="10"/>
        <v>0</v>
      </c>
      <c r="K36" s="737">
        <f t="shared" si="10"/>
        <v>0</v>
      </c>
      <c r="L36" s="737">
        <f t="shared" si="10"/>
        <v>0</v>
      </c>
      <c r="M36" s="737">
        <f t="shared" si="10"/>
        <v>0</v>
      </c>
      <c r="N36" s="728">
        <f t="shared" si="10"/>
        <v>0</v>
      </c>
      <c r="O36" s="737">
        <f t="shared" si="10"/>
        <v>0</v>
      </c>
      <c r="P36" s="737">
        <f t="shared" si="10"/>
        <v>0</v>
      </c>
      <c r="Q36" s="737">
        <f t="shared" si="10"/>
        <v>0</v>
      </c>
      <c r="R36" s="730">
        <f t="shared" si="10"/>
        <v>0</v>
      </c>
      <c r="S36" s="738">
        <f t="shared" si="10"/>
        <v>0</v>
      </c>
    </row>
    <row r="37" spans="1:21" ht="17.25" customHeight="1" x14ac:dyDescent="0.3">
      <c r="A37" s="755"/>
      <c r="B37" s="756"/>
      <c r="C37" s="1598"/>
      <c r="D37" s="1389" t="s">
        <v>17</v>
      </c>
      <c r="E37" s="1599"/>
      <c r="F37" s="1061"/>
      <c r="G37" s="1061"/>
      <c r="H37" s="1061"/>
      <c r="I37" s="1062">
        <v>0</v>
      </c>
      <c r="J37" s="1061"/>
      <c r="K37" s="1061"/>
      <c r="L37" s="1061"/>
      <c r="M37" s="1063"/>
      <c r="N37" s="1064">
        <f>SUM(I37:M37)</f>
        <v>0</v>
      </c>
      <c r="O37" s="1065"/>
      <c r="P37" s="1061"/>
      <c r="Q37" s="1061"/>
      <c r="R37" s="1066"/>
      <c r="S37" s="1067">
        <f>SUM(M37:R37)</f>
        <v>0</v>
      </c>
    </row>
    <row r="38" spans="1:21" ht="17.25" customHeight="1" x14ac:dyDescent="0.3">
      <c r="A38" s="757"/>
      <c r="B38" s="758"/>
      <c r="C38" s="314"/>
      <c r="D38" s="314"/>
      <c r="E38" s="759"/>
      <c r="F38" s="760"/>
      <c r="G38" s="760"/>
      <c r="H38" s="760"/>
      <c r="I38" s="761"/>
      <c r="J38" s="760"/>
      <c r="K38" s="760"/>
      <c r="L38" s="760"/>
      <c r="M38" s="762"/>
      <c r="N38" s="763">
        <f>SUM(I38:M38)</f>
        <v>0</v>
      </c>
      <c r="O38" s="764"/>
      <c r="P38" s="760"/>
      <c r="Q38" s="760"/>
      <c r="R38" s="765"/>
      <c r="S38" s="766">
        <f>SUM(M38:R38)</f>
        <v>0</v>
      </c>
    </row>
    <row r="39" spans="1:21" ht="17.25" customHeight="1" x14ac:dyDescent="0.3">
      <c r="A39" s="767"/>
      <c r="B39" s="767"/>
      <c r="C39" s="311" t="s">
        <v>379</v>
      </c>
      <c r="D39" s="1398"/>
      <c r="E39" s="786"/>
      <c r="F39" s="769"/>
      <c r="G39" s="769"/>
      <c r="H39" s="769"/>
      <c r="I39" s="770"/>
      <c r="J39" s="769"/>
      <c r="K39" s="769"/>
      <c r="L39" s="769"/>
      <c r="M39" s="771"/>
      <c r="N39" s="772">
        <f>SUM(I39:M39)</f>
        <v>0</v>
      </c>
      <c r="O39" s="773"/>
      <c r="P39" s="769"/>
      <c r="Q39" s="769"/>
      <c r="R39" s="774"/>
      <c r="S39" s="775">
        <f>SUM(M39:R39)</f>
        <v>0</v>
      </c>
    </row>
    <row r="40" spans="1:21" s="734" customFormat="1" ht="17.25" customHeight="1" x14ac:dyDescent="0.3">
      <c r="A40" s="724"/>
      <c r="B40" s="724"/>
      <c r="C40" s="1592" t="s">
        <v>377</v>
      </c>
      <c r="D40" s="1397" t="s">
        <v>709</v>
      </c>
      <c r="E40" s="1593" t="s">
        <v>334</v>
      </c>
      <c r="F40" s="776"/>
      <c r="G40" s="776"/>
      <c r="H40" s="776"/>
      <c r="I40" s="777">
        <v>38259</v>
      </c>
      <c r="J40" s="776"/>
      <c r="K40" s="776"/>
      <c r="L40" s="776"/>
      <c r="M40" s="778"/>
      <c r="N40" s="728">
        <f>SUM(I40:M40)</f>
        <v>38259</v>
      </c>
      <c r="O40" s="779"/>
      <c r="P40" s="776"/>
      <c r="Q40" s="776"/>
      <c r="R40" s="730">
        <v>68435</v>
      </c>
      <c r="S40" s="738">
        <f>SUM(M40:R40)</f>
        <v>106694</v>
      </c>
      <c r="T40" s="1080"/>
      <c r="U40" s="780"/>
    </row>
    <row r="41" spans="1:21" ht="17.25" customHeight="1" x14ac:dyDescent="0.3">
      <c r="A41" s="1333"/>
      <c r="B41" s="1333"/>
      <c r="C41" s="1592"/>
      <c r="D41" s="1387" t="s">
        <v>299</v>
      </c>
      <c r="E41" s="1593"/>
      <c r="F41" s="737">
        <f t="shared" ref="F41:S41" si="11">F40+F42</f>
        <v>0</v>
      </c>
      <c r="G41" s="737">
        <f t="shared" si="11"/>
        <v>0</v>
      </c>
      <c r="H41" s="737">
        <f t="shared" si="11"/>
        <v>0</v>
      </c>
      <c r="I41" s="737">
        <f t="shared" si="11"/>
        <v>38259</v>
      </c>
      <c r="J41" s="737">
        <f t="shared" si="11"/>
        <v>0</v>
      </c>
      <c r="K41" s="737">
        <f t="shared" si="11"/>
        <v>0</v>
      </c>
      <c r="L41" s="737">
        <f t="shared" si="11"/>
        <v>0</v>
      </c>
      <c r="M41" s="737">
        <f t="shared" si="11"/>
        <v>0</v>
      </c>
      <c r="N41" s="728">
        <f t="shared" si="11"/>
        <v>38259</v>
      </c>
      <c r="O41" s="737">
        <f t="shared" si="11"/>
        <v>0</v>
      </c>
      <c r="P41" s="737">
        <f t="shared" si="11"/>
        <v>0</v>
      </c>
      <c r="Q41" s="737">
        <f t="shared" si="11"/>
        <v>0</v>
      </c>
      <c r="R41" s="730">
        <f t="shared" si="11"/>
        <v>68435</v>
      </c>
      <c r="S41" s="738">
        <f t="shared" si="11"/>
        <v>106694</v>
      </c>
      <c r="T41" s="1081">
        <f>SUM(S41+S44+S47+S50)</f>
        <v>106694</v>
      </c>
    </row>
    <row r="42" spans="1:21" s="745" customFormat="1" ht="17.25" customHeight="1" x14ac:dyDescent="0.3">
      <c r="A42" s="662"/>
      <c r="B42" s="662"/>
      <c r="C42" s="1592"/>
      <c r="D42" s="1339" t="s">
        <v>17</v>
      </c>
      <c r="E42" s="1593"/>
      <c r="F42" s="1068"/>
      <c r="G42" s="1068"/>
      <c r="H42" s="1068"/>
      <c r="I42" s="1069"/>
      <c r="J42" s="1068"/>
      <c r="K42" s="1068"/>
      <c r="L42" s="1068"/>
      <c r="M42" s="1070"/>
      <c r="N42" s="728">
        <f>SUM(I42:M42)</f>
        <v>0</v>
      </c>
      <c r="O42" s="1071"/>
      <c r="P42" s="1068"/>
      <c r="Q42" s="1068">
        <v>0</v>
      </c>
      <c r="R42" s="730">
        <v>0</v>
      </c>
      <c r="S42" s="738">
        <f>SUM(M42:R42)</f>
        <v>0</v>
      </c>
      <c r="T42" s="1082"/>
      <c r="U42" s="781"/>
    </row>
    <row r="43" spans="1:21" ht="17.25" customHeight="1" x14ac:dyDescent="0.3">
      <c r="A43" s="1333"/>
      <c r="B43" s="1333"/>
      <c r="C43" s="1596" t="s">
        <v>378</v>
      </c>
      <c r="D43" s="1397" t="s">
        <v>709</v>
      </c>
      <c r="E43" s="1597" t="s">
        <v>334</v>
      </c>
      <c r="F43" s="782"/>
      <c r="G43" s="782"/>
      <c r="H43" s="782"/>
      <c r="I43" s="783"/>
      <c r="J43" s="782"/>
      <c r="K43" s="782"/>
      <c r="L43" s="782"/>
      <c r="M43" s="784"/>
      <c r="N43" s="728">
        <f>SUM(I43:M43)</f>
        <v>0</v>
      </c>
      <c r="O43" s="785"/>
      <c r="P43" s="782"/>
      <c r="Q43" s="782"/>
      <c r="R43" s="730"/>
      <c r="S43" s="738">
        <f>SUM(M43:R43)</f>
        <v>0</v>
      </c>
    </row>
    <row r="44" spans="1:21" ht="17.25" customHeight="1" x14ac:dyDescent="0.3">
      <c r="A44" s="1333"/>
      <c r="B44" s="1333"/>
      <c r="C44" s="1596"/>
      <c r="D44" s="1387" t="s">
        <v>299</v>
      </c>
      <c r="E44" s="1597"/>
      <c r="F44" s="737">
        <f t="shared" ref="F44:S44" si="12">F43+F45</f>
        <v>0</v>
      </c>
      <c r="G44" s="737">
        <f t="shared" si="12"/>
        <v>0</v>
      </c>
      <c r="H44" s="737">
        <f t="shared" si="12"/>
        <v>0</v>
      </c>
      <c r="I44" s="737">
        <f t="shared" si="12"/>
        <v>0</v>
      </c>
      <c r="J44" s="737">
        <f t="shared" si="12"/>
        <v>0</v>
      </c>
      <c r="K44" s="737">
        <f t="shared" si="12"/>
        <v>0</v>
      </c>
      <c r="L44" s="737">
        <f t="shared" si="12"/>
        <v>0</v>
      </c>
      <c r="M44" s="737">
        <f t="shared" si="12"/>
        <v>0</v>
      </c>
      <c r="N44" s="728">
        <f t="shared" si="12"/>
        <v>0</v>
      </c>
      <c r="O44" s="737">
        <f t="shared" si="12"/>
        <v>0</v>
      </c>
      <c r="P44" s="737">
        <f t="shared" si="12"/>
        <v>0</v>
      </c>
      <c r="Q44" s="737">
        <f t="shared" si="12"/>
        <v>0</v>
      </c>
      <c r="R44" s="730">
        <f t="shared" si="12"/>
        <v>0</v>
      </c>
      <c r="S44" s="738">
        <f t="shared" si="12"/>
        <v>0</v>
      </c>
    </row>
    <row r="45" spans="1:21" ht="17.25" customHeight="1" x14ac:dyDescent="0.3">
      <c r="A45" s="1333"/>
      <c r="B45" s="1333"/>
      <c r="C45" s="1596"/>
      <c r="D45" s="1339" t="s">
        <v>17</v>
      </c>
      <c r="E45" s="1597"/>
      <c r="F45" s="782"/>
      <c r="G45" s="782"/>
      <c r="H45" s="782"/>
      <c r="I45" s="783">
        <v>0</v>
      </c>
      <c r="J45" s="782"/>
      <c r="K45" s="782"/>
      <c r="L45" s="782"/>
      <c r="M45" s="784"/>
      <c r="N45" s="728">
        <f>SUM(I45:M45)</f>
        <v>0</v>
      </c>
      <c r="O45" s="785"/>
      <c r="P45" s="782"/>
      <c r="Q45" s="782"/>
      <c r="R45" s="730"/>
      <c r="S45" s="738">
        <f>SUM(M45:R45)</f>
        <v>0</v>
      </c>
    </row>
    <row r="46" spans="1:21" ht="17.25" customHeight="1" x14ac:dyDescent="0.3">
      <c r="A46" s="1333"/>
      <c r="B46" s="1333"/>
      <c r="C46" s="1596" t="s">
        <v>617</v>
      </c>
      <c r="D46" s="1397" t="s">
        <v>709</v>
      </c>
      <c r="E46" s="1060"/>
      <c r="F46" s="782"/>
      <c r="G46" s="782"/>
      <c r="H46" s="782"/>
      <c r="I46" s="783"/>
      <c r="J46" s="782"/>
      <c r="K46" s="782"/>
      <c r="L46" s="782"/>
      <c r="M46" s="784"/>
      <c r="N46" s="728">
        <f t="shared" ref="N46:N48" si="13">SUM(I46:M46)</f>
        <v>0</v>
      </c>
      <c r="O46" s="785"/>
      <c r="P46" s="782"/>
      <c r="Q46" s="782"/>
      <c r="R46" s="730"/>
      <c r="S46" s="738">
        <f t="shared" ref="S46:S49" si="14">SUM(M46:R46)</f>
        <v>0</v>
      </c>
    </row>
    <row r="47" spans="1:21" ht="17.25" customHeight="1" x14ac:dyDescent="0.3">
      <c r="A47" s="1333"/>
      <c r="B47" s="1333"/>
      <c r="C47" s="1596"/>
      <c r="D47" s="1387" t="s">
        <v>299</v>
      </c>
      <c r="E47" s="1060"/>
      <c r="F47" s="737">
        <f t="shared" ref="F47:R47" si="15">F46+F48</f>
        <v>0</v>
      </c>
      <c r="G47" s="737">
        <f t="shared" si="15"/>
        <v>0</v>
      </c>
      <c r="H47" s="737">
        <f t="shared" si="15"/>
        <v>0</v>
      </c>
      <c r="I47" s="737">
        <f t="shared" si="15"/>
        <v>0</v>
      </c>
      <c r="J47" s="737">
        <f t="shared" si="15"/>
        <v>0</v>
      </c>
      <c r="K47" s="737">
        <f t="shared" si="15"/>
        <v>0</v>
      </c>
      <c r="L47" s="737">
        <f t="shared" si="15"/>
        <v>0</v>
      </c>
      <c r="M47" s="737">
        <f t="shared" si="15"/>
        <v>0</v>
      </c>
      <c r="N47" s="728">
        <f t="shared" si="13"/>
        <v>0</v>
      </c>
      <c r="O47" s="737">
        <f t="shared" si="15"/>
        <v>0</v>
      </c>
      <c r="P47" s="737">
        <f t="shared" si="15"/>
        <v>0</v>
      </c>
      <c r="Q47" s="737">
        <f t="shared" si="15"/>
        <v>0</v>
      </c>
      <c r="R47" s="737">
        <f t="shared" si="15"/>
        <v>0</v>
      </c>
      <c r="S47" s="738">
        <f t="shared" si="14"/>
        <v>0</v>
      </c>
    </row>
    <row r="48" spans="1:21" ht="17.25" customHeight="1" x14ac:dyDescent="0.3">
      <c r="A48" s="1333"/>
      <c r="B48" s="1333"/>
      <c r="C48" s="1596"/>
      <c r="D48" s="1339" t="s">
        <v>17</v>
      </c>
      <c r="E48" s="1060"/>
      <c r="F48" s="782"/>
      <c r="G48" s="782"/>
      <c r="H48" s="782"/>
      <c r="I48" s="783">
        <v>0</v>
      </c>
      <c r="J48" s="782"/>
      <c r="K48" s="782"/>
      <c r="L48" s="782"/>
      <c r="M48" s="784"/>
      <c r="N48" s="728">
        <f t="shared" si="13"/>
        <v>0</v>
      </c>
      <c r="O48" s="785"/>
      <c r="P48" s="782"/>
      <c r="Q48" s="782"/>
      <c r="R48" s="730"/>
      <c r="S48" s="738">
        <f t="shared" si="14"/>
        <v>0</v>
      </c>
    </row>
    <row r="49" spans="1:21" ht="17.25" customHeight="1" x14ac:dyDescent="0.3">
      <c r="A49" s="1333"/>
      <c r="B49" s="1333"/>
      <c r="C49" s="1598" t="s">
        <v>91</v>
      </c>
      <c r="D49" s="1397" t="s">
        <v>709</v>
      </c>
      <c r="E49" s="1599" t="s">
        <v>334</v>
      </c>
      <c r="F49" s="782"/>
      <c r="G49" s="782"/>
      <c r="H49" s="782"/>
      <c r="I49" s="783"/>
      <c r="J49" s="782"/>
      <c r="K49" s="782"/>
      <c r="L49" s="782"/>
      <c r="M49" s="784"/>
      <c r="N49" s="728">
        <f>SUM(I49:M49)</f>
        <v>0</v>
      </c>
      <c r="O49" s="785"/>
      <c r="P49" s="782"/>
      <c r="Q49" s="782"/>
      <c r="R49" s="730"/>
      <c r="S49" s="738">
        <f t="shared" si="14"/>
        <v>0</v>
      </c>
    </row>
    <row r="50" spans="1:21" ht="17.25" customHeight="1" x14ac:dyDescent="0.3">
      <c r="A50" s="1333"/>
      <c r="B50" s="1333"/>
      <c r="C50" s="1598"/>
      <c r="D50" s="1387" t="s">
        <v>299</v>
      </c>
      <c r="E50" s="1599"/>
      <c r="F50" s="737">
        <f t="shared" ref="F50:S50" si="16">F49+F51</f>
        <v>0</v>
      </c>
      <c r="G50" s="737">
        <f t="shared" si="16"/>
        <v>0</v>
      </c>
      <c r="H50" s="737">
        <f t="shared" si="16"/>
        <v>0</v>
      </c>
      <c r="I50" s="737">
        <f t="shared" si="16"/>
        <v>0</v>
      </c>
      <c r="J50" s="737">
        <f t="shared" si="16"/>
        <v>0</v>
      </c>
      <c r="K50" s="737">
        <f t="shared" si="16"/>
        <v>0</v>
      </c>
      <c r="L50" s="737">
        <f t="shared" si="16"/>
        <v>0</v>
      </c>
      <c r="M50" s="737">
        <f t="shared" si="16"/>
        <v>0</v>
      </c>
      <c r="N50" s="728">
        <f t="shared" si="16"/>
        <v>0</v>
      </c>
      <c r="O50" s="737">
        <f t="shared" si="16"/>
        <v>0</v>
      </c>
      <c r="P50" s="737">
        <f t="shared" si="16"/>
        <v>0</v>
      </c>
      <c r="Q50" s="737">
        <f t="shared" si="16"/>
        <v>0</v>
      </c>
      <c r="R50" s="730">
        <f t="shared" si="16"/>
        <v>0</v>
      </c>
      <c r="S50" s="738">
        <f t="shared" si="16"/>
        <v>0</v>
      </c>
    </row>
    <row r="51" spans="1:21" ht="17.25" customHeight="1" x14ac:dyDescent="0.3">
      <c r="A51" s="787"/>
      <c r="B51" s="787"/>
      <c r="C51" s="1598"/>
      <c r="D51" s="1389" t="s">
        <v>17</v>
      </c>
      <c r="E51" s="1599"/>
      <c r="F51" s="1072"/>
      <c r="G51" s="1072"/>
      <c r="H51" s="1072"/>
      <c r="I51" s="1073">
        <v>0</v>
      </c>
      <c r="J51" s="1072"/>
      <c r="K51" s="1072"/>
      <c r="L51" s="1072"/>
      <c r="M51" s="1074"/>
      <c r="N51" s="1064">
        <f>SUM(I51:M51)</f>
        <v>0</v>
      </c>
      <c r="O51" s="1075"/>
      <c r="P51" s="1072"/>
      <c r="Q51" s="1072"/>
      <c r="R51" s="1066"/>
      <c r="S51" s="1067">
        <f>SUM(M51:R51)</f>
        <v>0</v>
      </c>
    </row>
    <row r="52" spans="1:21" ht="17.25" customHeight="1" x14ac:dyDescent="0.3">
      <c r="A52" s="758"/>
      <c r="B52" s="758"/>
      <c r="C52" s="314"/>
      <c r="D52" s="314"/>
      <c r="E52" s="788"/>
      <c r="F52" s="760"/>
      <c r="G52" s="760"/>
      <c r="H52" s="760"/>
      <c r="I52" s="761"/>
      <c r="J52" s="760"/>
      <c r="K52" s="760"/>
      <c r="L52" s="760"/>
      <c r="M52" s="762"/>
      <c r="N52" s="763">
        <f>SUM(I52:M52)</f>
        <v>0</v>
      </c>
      <c r="O52" s="764"/>
      <c r="P52" s="760"/>
      <c r="Q52" s="760"/>
      <c r="R52" s="765"/>
      <c r="S52" s="766">
        <f>SUM(M52:R52)</f>
        <v>0</v>
      </c>
    </row>
    <row r="53" spans="1:21" ht="17.25" customHeight="1" x14ac:dyDescent="0.3">
      <c r="A53" s="767">
        <v>1</v>
      </c>
      <c r="B53" s="767">
        <v>5</v>
      </c>
      <c r="C53" s="311" t="s">
        <v>6</v>
      </c>
      <c r="D53" s="1395"/>
      <c r="E53" s="786"/>
      <c r="F53" s="769"/>
      <c r="G53" s="769"/>
      <c r="H53" s="769"/>
      <c r="I53" s="770"/>
      <c r="J53" s="769"/>
      <c r="K53" s="769"/>
      <c r="L53" s="769"/>
      <c r="M53" s="771"/>
      <c r="N53" s="772">
        <f>SUM(I53:M53)</f>
        <v>0</v>
      </c>
      <c r="O53" s="773"/>
      <c r="P53" s="769"/>
      <c r="Q53" s="769"/>
      <c r="R53" s="774"/>
      <c r="S53" s="775">
        <f>SUM(M53:R53)</f>
        <v>0</v>
      </c>
    </row>
    <row r="54" spans="1:21" s="734" customFormat="1" ht="17.25" customHeight="1" x14ac:dyDescent="0.3">
      <c r="A54" s="724"/>
      <c r="B54" s="724"/>
      <c r="C54" s="1592" t="s">
        <v>380</v>
      </c>
      <c r="D54" s="1397" t="s">
        <v>709</v>
      </c>
      <c r="E54" s="1593" t="s">
        <v>350</v>
      </c>
      <c r="F54" s="776"/>
      <c r="G54" s="776"/>
      <c r="H54" s="776"/>
      <c r="I54" s="777"/>
      <c r="J54" s="776"/>
      <c r="K54" s="776"/>
      <c r="L54" s="776"/>
      <c r="M54" s="778"/>
      <c r="N54" s="728">
        <f>SUM(F54:M54)</f>
        <v>0</v>
      </c>
      <c r="O54" s="779"/>
      <c r="P54" s="776"/>
      <c r="Q54" s="776"/>
      <c r="R54" s="730">
        <v>363327</v>
      </c>
      <c r="S54" s="738">
        <f>SUM(M54:R54)</f>
        <v>363327</v>
      </c>
      <c r="T54" s="1080"/>
      <c r="U54" s="780"/>
    </row>
    <row r="55" spans="1:21" ht="17.25" customHeight="1" x14ac:dyDescent="0.3">
      <c r="A55" s="1333"/>
      <c r="B55" s="1333"/>
      <c r="C55" s="1592"/>
      <c r="D55" s="1387" t="s">
        <v>299</v>
      </c>
      <c r="E55" s="1593"/>
      <c r="F55" s="737">
        <f t="shared" ref="F55:S55" si="17">F54+F56</f>
        <v>0</v>
      </c>
      <c r="G55" s="737">
        <f t="shared" si="17"/>
        <v>0</v>
      </c>
      <c r="H55" s="737">
        <f t="shared" si="17"/>
        <v>0</v>
      </c>
      <c r="I55" s="737">
        <f t="shared" si="17"/>
        <v>0</v>
      </c>
      <c r="J55" s="737">
        <f t="shared" si="17"/>
        <v>0</v>
      </c>
      <c r="K55" s="737">
        <f t="shared" si="17"/>
        <v>0</v>
      </c>
      <c r="L55" s="737">
        <f t="shared" si="17"/>
        <v>0</v>
      </c>
      <c r="M55" s="737">
        <f t="shared" si="17"/>
        <v>0</v>
      </c>
      <c r="N55" s="728">
        <f t="shared" ref="N55:N83" si="18">SUM(F55:M55)</f>
        <v>0</v>
      </c>
      <c r="O55" s="737">
        <f t="shared" si="17"/>
        <v>0</v>
      </c>
      <c r="P55" s="737">
        <f t="shared" si="17"/>
        <v>0</v>
      </c>
      <c r="Q55" s="737">
        <f t="shared" si="17"/>
        <v>0</v>
      </c>
      <c r="R55" s="737">
        <f t="shared" si="17"/>
        <v>363327</v>
      </c>
      <c r="S55" s="738">
        <f t="shared" si="17"/>
        <v>363327</v>
      </c>
    </row>
    <row r="56" spans="1:21" s="745" customFormat="1" ht="17.25" customHeight="1" x14ac:dyDescent="0.3">
      <c r="A56" s="662"/>
      <c r="B56" s="662"/>
      <c r="C56" s="1592"/>
      <c r="D56" s="1339" t="s">
        <v>17</v>
      </c>
      <c r="E56" s="1593"/>
      <c r="F56" s="1068"/>
      <c r="G56" s="1068"/>
      <c r="H56" s="1068">
        <v>0</v>
      </c>
      <c r="I56" s="1069">
        <v>0</v>
      </c>
      <c r="J56" s="1068"/>
      <c r="K56" s="1068"/>
      <c r="L56" s="1068"/>
      <c r="M56" s="1070"/>
      <c r="N56" s="728">
        <f t="shared" si="18"/>
        <v>0</v>
      </c>
      <c r="O56" s="1071"/>
      <c r="P56" s="1068"/>
      <c r="Q56" s="1068">
        <v>0</v>
      </c>
      <c r="R56" s="730">
        <v>0</v>
      </c>
      <c r="S56" s="738">
        <f>SUM(M56:R56)</f>
        <v>0</v>
      </c>
      <c r="T56" s="1082"/>
      <c r="U56" s="781"/>
    </row>
    <row r="57" spans="1:21" s="734" customFormat="1" ht="17.25" hidden="1" customHeight="1" thickTop="1" thickBot="1" x14ac:dyDescent="0.35">
      <c r="A57" s="724"/>
      <c r="B57" s="724"/>
      <c r="C57" s="1595" t="s">
        <v>381</v>
      </c>
      <c r="D57" s="1397" t="s">
        <v>709</v>
      </c>
      <c r="E57" s="1593" t="s">
        <v>350</v>
      </c>
      <c r="F57" s="776"/>
      <c r="G57" s="776"/>
      <c r="H57" s="776"/>
      <c r="I57" s="777"/>
      <c r="J57" s="776"/>
      <c r="K57" s="776"/>
      <c r="L57" s="776"/>
      <c r="M57" s="778"/>
      <c r="N57" s="728">
        <f t="shared" si="18"/>
        <v>0</v>
      </c>
      <c r="O57" s="779"/>
      <c r="P57" s="776"/>
      <c r="Q57" s="776"/>
      <c r="R57" s="730"/>
      <c r="S57" s="738">
        <f>SUM(M57:R57)</f>
        <v>0</v>
      </c>
      <c r="T57" s="1080"/>
      <c r="U57" s="780"/>
    </row>
    <row r="58" spans="1:21" ht="17.25" hidden="1" customHeight="1" thickTop="1" x14ac:dyDescent="0.3">
      <c r="A58" s="1333"/>
      <c r="B58" s="1333"/>
      <c r="C58" s="1595"/>
      <c r="D58" s="1387" t="s">
        <v>299</v>
      </c>
      <c r="E58" s="1593"/>
      <c r="F58" s="737">
        <f t="shared" ref="F58:S58" si="19">F57+F59</f>
        <v>0</v>
      </c>
      <c r="G58" s="737">
        <f t="shared" si="19"/>
        <v>0</v>
      </c>
      <c r="H58" s="737">
        <f t="shared" si="19"/>
        <v>0</v>
      </c>
      <c r="I58" s="737">
        <f t="shared" si="19"/>
        <v>0</v>
      </c>
      <c r="J58" s="737">
        <f t="shared" si="19"/>
        <v>0</v>
      </c>
      <c r="K58" s="737">
        <f t="shared" si="19"/>
        <v>0</v>
      </c>
      <c r="L58" s="737">
        <f t="shared" si="19"/>
        <v>0</v>
      </c>
      <c r="M58" s="737">
        <f t="shared" si="19"/>
        <v>0</v>
      </c>
      <c r="N58" s="728">
        <f t="shared" si="18"/>
        <v>0</v>
      </c>
      <c r="O58" s="737">
        <f t="shared" si="19"/>
        <v>0</v>
      </c>
      <c r="P58" s="737">
        <f t="shared" si="19"/>
        <v>0</v>
      </c>
      <c r="Q58" s="737">
        <f t="shared" si="19"/>
        <v>0</v>
      </c>
      <c r="R58" s="730">
        <f t="shared" si="19"/>
        <v>0</v>
      </c>
      <c r="S58" s="738">
        <f t="shared" si="19"/>
        <v>0</v>
      </c>
    </row>
    <row r="59" spans="1:21" ht="17.25" hidden="1" customHeight="1" thickBot="1" x14ac:dyDescent="0.35">
      <c r="A59" s="1333"/>
      <c r="B59" s="1333"/>
      <c r="C59" s="1595"/>
      <c r="D59" s="1339" t="s">
        <v>17</v>
      </c>
      <c r="E59" s="1593"/>
      <c r="F59" s="782"/>
      <c r="G59" s="782"/>
      <c r="H59" s="782"/>
      <c r="I59" s="783">
        <v>0</v>
      </c>
      <c r="J59" s="782"/>
      <c r="K59" s="782"/>
      <c r="L59" s="782"/>
      <c r="M59" s="784"/>
      <c r="N59" s="728">
        <f t="shared" si="18"/>
        <v>0</v>
      </c>
      <c r="O59" s="785"/>
      <c r="P59" s="782"/>
      <c r="Q59" s="782"/>
      <c r="R59" s="730"/>
      <c r="S59" s="738">
        <f>SUM(M59:R59)</f>
        <v>0</v>
      </c>
    </row>
    <row r="60" spans="1:21" s="734" customFormat="1" ht="17.25" customHeight="1" x14ac:dyDescent="0.3">
      <c r="A60" s="724"/>
      <c r="B60" s="724"/>
      <c r="C60" s="1595" t="s">
        <v>720</v>
      </c>
      <c r="D60" s="1397" t="s">
        <v>709</v>
      </c>
      <c r="E60" s="1593" t="s">
        <v>350</v>
      </c>
      <c r="F60" s="776"/>
      <c r="G60" s="776"/>
      <c r="H60" s="776"/>
      <c r="I60" s="777">
        <v>3304</v>
      </c>
      <c r="J60" s="776"/>
      <c r="K60" s="776"/>
      <c r="L60" s="776"/>
      <c r="M60" s="778"/>
      <c r="N60" s="728">
        <f t="shared" si="18"/>
        <v>3304</v>
      </c>
      <c r="O60" s="779"/>
      <c r="P60" s="776"/>
      <c r="Q60" s="776"/>
      <c r="R60" s="730"/>
      <c r="S60" s="738">
        <f>SUM(M60:R60)</f>
        <v>3304</v>
      </c>
      <c r="T60" s="1080"/>
      <c r="U60" s="780"/>
    </row>
    <row r="61" spans="1:21" ht="17.25" customHeight="1" x14ac:dyDescent="0.3">
      <c r="A61" s="1333"/>
      <c r="B61" s="1333"/>
      <c r="C61" s="1595"/>
      <c r="D61" s="1387" t="s">
        <v>299</v>
      </c>
      <c r="E61" s="1593"/>
      <c r="F61" s="737">
        <f t="shared" ref="F61:S61" si="20">F60+F62</f>
        <v>0</v>
      </c>
      <c r="G61" s="737">
        <f t="shared" si="20"/>
        <v>0</v>
      </c>
      <c r="H61" s="737">
        <f t="shared" si="20"/>
        <v>0</v>
      </c>
      <c r="I61" s="737">
        <f t="shared" si="20"/>
        <v>3304</v>
      </c>
      <c r="J61" s="737">
        <f t="shared" si="20"/>
        <v>0</v>
      </c>
      <c r="K61" s="737">
        <f t="shared" si="20"/>
        <v>0</v>
      </c>
      <c r="L61" s="737">
        <f t="shared" si="20"/>
        <v>0</v>
      </c>
      <c r="M61" s="737">
        <f t="shared" si="20"/>
        <v>0</v>
      </c>
      <c r="N61" s="728">
        <f t="shared" si="18"/>
        <v>3304</v>
      </c>
      <c r="O61" s="737">
        <f t="shared" si="20"/>
        <v>0</v>
      </c>
      <c r="P61" s="737">
        <f t="shared" si="20"/>
        <v>0</v>
      </c>
      <c r="Q61" s="737">
        <f t="shared" si="20"/>
        <v>0</v>
      </c>
      <c r="R61" s="730">
        <f t="shared" si="20"/>
        <v>0</v>
      </c>
      <c r="S61" s="738">
        <f t="shared" si="20"/>
        <v>3304</v>
      </c>
    </row>
    <row r="62" spans="1:21" ht="17.25" customHeight="1" x14ac:dyDescent="0.3">
      <c r="A62" s="1333"/>
      <c r="B62" s="1333"/>
      <c r="C62" s="1595"/>
      <c r="D62" s="1339" t="s">
        <v>17</v>
      </c>
      <c r="E62" s="1593"/>
      <c r="F62" s="782"/>
      <c r="G62" s="782"/>
      <c r="H62" s="782"/>
      <c r="I62" s="783">
        <v>0</v>
      </c>
      <c r="J62" s="782"/>
      <c r="K62" s="782"/>
      <c r="L62" s="782"/>
      <c r="M62" s="784"/>
      <c r="N62" s="728">
        <f t="shared" si="18"/>
        <v>0</v>
      </c>
      <c r="O62" s="785"/>
      <c r="P62" s="782"/>
      <c r="Q62" s="782"/>
      <c r="R62" s="730"/>
      <c r="S62" s="738">
        <f>SUM(M62:R62)</f>
        <v>0</v>
      </c>
    </row>
    <row r="63" spans="1:21" s="734" customFormat="1" ht="17.25" customHeight="1" x14ac:dyDescent="0.3">
      <c r="A63" s="724"/>
      <c r="B63" s="724"/>
      <c r="C63" s="1592" t="s">
        <v>378</v>
      </c>
      <c r="D63" s="1397" t="s">
        <v>709</v>
      </c>
      <c r="E63" s="1593" t="s">
        <v>350</v>
      </c>
      <c r="F63" s="776"/>
      <c r="G63" s="776"/>
      <c r="H63" s="776"/>
      <c r="I63" s="777">
        <v>719</v>
      </c>
      <c r="J63" s="776"/>
      <c r="K63" s="776"/>
      <c r="L63" s="776"/>
      <c r="M63" s="778"/>
      <c r="N63" s="728">
        <f t="shared" si="18"/>
        <v>719</v>
      </c>
      <c r="O63" s="779"/>
      <c r="P63" s="776"/>
      <c r="Q63" s="776"/>
      <c r="R63" s="730"/>
      <c r="S63" s="738">
        <f>SUM(M63:R63)</f>
        <v>719</v>
      </c>
      <c r="T63" s="1080"/>
      <c r="U63" s="780"/>
    </row>
    <row r="64" spans="1:21" ht="17.25" customHeight="1" x14ac:dyDescent="0.3">
      <c r="A64" s="1333"/>
      <c r="B64" s="1333"/>
      <c r="C64" s="1592"/>
      <c r="D64" s="1387" t="s">
        <v>299</v>
      </c>
      <c r="E64" s="1593"/>
      <c r="F64" s="737">
        <f t="shared" ref="F64:S64" si="21">F63+F65</f>
        <v>0</v>
      </c>
      <c r="G64" s="737">
        <f t="shared" si="21"/>
        <v>0</v>
      </c>
      <c r="H64" s="737">
        <f t="shared" si="21"/>
        <v>0</v>
      </c>
      <c r="I64" s="737">
        <f t="shared" si="21"/>
        <v>719</v>
      </c>
      <c r="J64" s="737">
        <f t="shared" si="21"/>
        <v>0</v>
      </c>
      <c r="K64" s="737">
        <f t="shared" si="21"/>
        <v>0</v>
      </c>
      <c r="L64" s="737">
        <f t="shared" si="21"/>
        <v>0</v>
      </c>
      <c r="M64" s="737">
        <f t="shared" si="21"/>
        <v>0</v>
      </c>
      <c r="N64" s="728">
        <f t="shared" si="18"/>
        <v>719</v>
      </c>
      <c r="O64" s="737">
        <f t="shared" si="21"/>
        <v>0</v>
      </c>
      <c r="P64" s="737">
        <f t="shared" si="21"/>
        <v>0</v>
      </c>
      <c r="Q64" s="737">
        <f t="shared" si="21"/>
        <v>0</v>
      </c>
      <c r="R64" s="730">
        <f t="shared" si="21"/>
        <v>0</v>
      </c>
      <c r="S64" s="738">
        <f t="shared" si="21"/>
        <v>719</v>
      </c>
    </row>
    <row r="65" spans="1:21" ht="17.25" customHeight="1" x14ac:dyDescent="0.3">
      <c r="A65" s="1333"/>
      <c r="B65" s="1333"/>
      <c r="C65" s="1592"/>
      <c r="D65" s="1339" t="s">
        <v>17</v>
      </c>
      <c r="E65" s="1593"/>
      <c r="F65" s="782"/>
      <c r="G65" s="782"/>
      <c r="H65" s="782"/>
      <c r="I65" s="783">
        <v>0</v>
      </c>
      <c r="J65" s="782"/>
      <c r="K65" s="782"/>
      <c r="L65" s="782"/>
      <c r="M65" s="784"/>
      <c r="N65" s="728">
        <f t="shared" si="18"/>
        <v>0</v>
      </c>
      <c r="O65" s="785"/>
      <c r="P65" s="782"/>
      <c r="Q65" s="782"/>
      <c r="R65" s="730"/>
      <c r="S65" s="738">
        <f>SUM(M65:R65)</f>
        <v>0</v>
      </c>
    </row>
    <row r="66" spans="1:21" s="734" customFormat="1" ht="17.25" hidden="1" customHeight="1" x14ac:dyDescent="0.3">
      <c r="A66" s="724"/>
      <c r="B66" s="724"/>
      <c r="C66" s="1594" t="s">
        <v>585</v>
      </c>
      <c r="D66" s="1364" t="s">
        <v>620</v>
      </c>
      <c r="E66" s="1593" t="s">
        <v>350</v>
      </c>
      <c r="F66" s="776"/>
      <c r="G66" s="776"/>
      <c r="H66" s="776"/>
      <c r="I66" s="777"/>
      <c r="J66" s="776"/>
      <c r="K66" s="776"/>
      <c r="L66" s="776"/>
      <c r="M66" s="778"/>
      <c r="N66" s="728">
        <f t="shared" si="18"/>
        <v>0</v>
      </c>
      <c r="O66" s="779"/>
      <c r="P66" s="776"/>
      <c r="Q66" s="776"/>
      <c r="R66" s="730"/>
      <c r="S66" s="738">
        <f>SUM(M66:R66)</f>
        <v>0</v>
      </c>
      <c r="T66" s="1080"/>
      <c r="U66" s="780"/>
    </row>
    <row r="67" spans="1:21" ht="17.25" hidden="1" customHeight="1" x14ac:dyDescent="0.3">
      <c r="A67" s="1333"/>
      <c r="B67" s="1333"/>
      <c r="C67" s="1594"/>
      <c r="D67" s="1390" t="s">
        <v>299</v>
      </c>
      <c r="E67" s="1593"/>
      <c r="F67" s="737">
        <f t="shared" ref="F67:S67" si="22">F66+F68</f>
        <v>0</v>
      </c>
      <c r="G67" s="737">
        <f t="shared" si="22"/>
        <v>0</v>
      </c>
      <c r="H67" s="737">
        <f t="shared" si="22"/>
        <v>0</v>
      </c>
      <c r="I67" s="737">
        <f t="shared" si="22"/>
        <v>0</v>
      </c>
      <c r="J67" s="737">
        <f t="shared" si="22"/>
        <v>0</v>
      </c>
      <c r="K67" s="737">
        <f t="shared" si="22"/>
        <v>0</v>
      </c>
      <c r="L67" s="737">
        <f t="shared" si="22"/>
        <v>0</v>
      </c>
      <c r="M67" s="737">
        <f t="shared" si="22"/>
        <v>0</v>
      </c>
      <c r="N67" s="728">
        <f t="shared" si="18"/>
        <v>0</v>
      </c>
      <c r="O67" s="737">
        <f t="shared" si="22"/>
        <v>0</v>
      </c>
      <c r="P67" s="737">
        <f t="shared" si="22"/>
        <v>0</v>
      </c>
      <c r="Q67" s="737">
        <f t="shared" si="22"/>
        <v>0</v>
      </c>
      <c r="R67" s="730">
        <f t="shared" si="22"/>
        <v>0</v>
      </c>
      <c r="S67" s="738">
        <f t="shared" si="22"/>
        <v>0</v>
      </c>
    </row>
    <row r="68" spans="1:21" ht="17.25" hidden="1" customHeight="1" x14ac:dyDescent="0.3">
      <c r="A68" s="1333"/>
      <c r="B68" s="1333"/>
      <c r="C68" s="1594"/>
      <c r="D68" s="1391" t="s">
        <v>17</v>
      </c>
      <c r="E68" s="1593"/>
      <c r="F68" s="782"/>
      <c r="G68" s="782"/>
      <c r="H68" s="782"/>
      <c r="I68" s="783">
        <v>0</v>
      </c>
      <c r="J68" s="782"/>
      <c r="K68" s="782"/>
      <c r="L68" s="782">
        <v>0</v>
      </c>
      <c r="M68" s="784"/>
      <c r="N68" s="728">
        <f t="shared" si="18"/>
        <v>0</v>
      </c>
      <c r="O68" s="785"/>
      <c r="P68" s="782"/>
      <c r="Q68" s="782"/>
      <c r="R68" s="730"/>
      <c r="S68" s="738">
        <f>SUM(M68:R68)</f>
        <v>0</v>
      </c>
    </row>
    <row r="69" spans="1:21" s="734" customFormat="1" ht="17.25" customHeight="1" x14ac:dyDescent="0.3">
      <c r="A69" s="724"/>
      <c r="B69" s="724"/>
      <c r="C69" s="1592" t="s">
        <v>590</v>
      </c>
      <c r="D69" s="1397" t="s">
        <v>709</v>
      </c>
      <c r="E69" s="1593" t="s">
        <v>350</v>
      </c>
      <c r="F69" s="737">
        <v>0</v>
      </c>
      <c r="G69" s="776">
        <v>55027</v>
      </c>
      <c r="H69" s="776"/>
      <c r="I69" s="777">
        <v>0</v>
      </c>
      <c r="J69" s="776"/>
      <c r="K69" s="776"/>
      <c r="L69" s="776"/>
      <c r="M69" s="778"/>
      <c r="N69" s="728">
        <f t="shared" si="18"/>
        <v>55027</v>
      </c>
      <c r="O69" s="779"/>
      <c r="P69" s="776"/>
      <c r="Q69" s="776"/>
      <c r="R69" s="730"/>
      <c r="S69" s="738">
        <f>SUM(M69:R69)</f>
        <v>55027</v>
      </c>
      <c r="T69" s="1080"/>
      <c r="U69" s="780"/>
    </row>
    <row r="70" spans="1:21" ht="17.25" customHeight="1" x14ac:dyDescent="0.3">
      <c r="A70" s="1333"/>
      <c r="B70" s="1333"/>
      <c r="C70" s="1592"/>
      <c r="D70" s="1387" t="s">
        <v>299</v>
      </c>
      <c r="E70" s="1593"/>
      <c r="F70" s="737">
        <f t="shared" ref="F70:S70" si="23">F69+F71</f>
        <v>0</v>
      </c>
      <c r="G70" s="737">
        <f t="shared" si="23"/>
        <v>55027</v>
      </c>
      <c r="H70" s="737">
        <f t="shared" si="23"/>
        <v>0</v>
      </c>
      <c r="I70" s="737">
        <f t="shared" si="23"/>
        <v>0</v>
      </c>
      <c r="J70" s="737">
        <f t="shared" si="23"/>
        <v>0</v>
      </c>
      <c r="K70" s="737">
        <f t="shared" si="23"/>
        <v>0</v>
      </c>
      <c r="L70" s="737">
        <f t="shared" si="23"/>
        <v>0</v>
      </c>
      <c r="M70" s="737">
        <f t="shared" si="23"/>
        <v>0</v>
      </c>
      <c r="N70" s="728">
        <f t="shared" si="18"/>
        <v>55027</v>
      </c>
      <c r="O70" s="737">
        <f t="shared" si="23"/>
        <v>0</v>
      </c>
      <c r="P70" s="737">
        <f t="shared" si="23"/>
        <v>0</v>
      </c>
      <c r="Q70" s="737">
        <f t="shared" si="23"/>
        <v>0</v>
      </c>
      <c r="R70" s="730">
        <f t="shared" si="23"/>
        <v>0</v>
      </c>
      <c r="S70" s="738">
        <f t="shared" si="23"/>
        <v>55027</v>
      </c>
    </row>
    <row r="71" spans="1:21" ht="17.25" customHeight="1" x14ac:dyDescent="0.3">
      <c r="A71" s="1333"/>
      <c r="B71" s="1333"/>
      <c r="C71" s="1592"/>
      <c r="D71" s="1339" t="s">
        <v>17</v>
      </c>
      <c r="E71" s="1593"/>
      <c r="F71" s="730">
        <v>0</v>
      </c>
      <c r="G71" s="730">
        <v>0</v>
      </c>
      <c r="H71" s="782"/>
      <c r="I71" s="783"/>
      <c r="J71" s="782"/>
      <c r="K71" s="782">
        <v>0</v>
      </c>
      <c r="L71" s="782">
        <v>0</v>
      </c>
      <c r="M71" s="784"/>
      <c r="N71" s="728">
        <f t="shared" si="18"/>
        <v>0</v>
      </c>
      <c r="O71" s="785"/>
      <c r="P71" s="782"/>
      <c r="Q71" s="782"/>
      <c r="R71" s="730"/>
      <c r="S71" s="738">
        <f>SUM(M71:R71)</f>
        <v>0</v>
      </c>
    </row>
    <row r="72" spans="1:21" s="734" customFormat="1" ht="17.25" hidden="1" customHeight="1" x14ac:dyDescent="0.3">
      <c r="A72" s="724"/>
      <c r="B72" s="724"/>
      <c r="C72" s="1592" t="s">
        <v>669</v>
      </c>
      <c r="D72" s="1397" t="s">
        <v>709</v>
      </c>
      <c r="E72" s="1593" t="s">
        <v>350</v>
      </c>
      <c r="F72" s="776"/>
      <c r="G72" s="776"/>
      <c r="H72" s="776"/>
      <c r="I72" s="777"/>
      <c r="J72" s="776"/>
      <c r="K72" s="776"/>
      <c r="L72" s="776"/>
      <c r="M72" s="778"/>
      <c r="N72" s="728">
        <f t="shared" si="18"/>
        <v>0</v>
      </c>
      <c r="O72" s="779"/>
      <c r="P72" s="776"/>
      <c r="Q72" s="776"/>
      <c r="R72" s="730"/>
      <c r="S72" s="738">
        <f>SUM(M72:R72)</f>
        <v>0</v>
      </c>
      <c r="T72" s="1080"/>
      <c r="U72" s="780"/>
    </row>
    <row r="73" spans="1:21" ht="17.25" hidden="1" customHeight="1" x14ac:dyDescent="0.3">
      <c r="A73" s="1333"/>
      <c r="B73" s="1333"/>
      <c r="C73" s="1592"/>
      <c r="D73" s="1387" t="s">
        <v>299</v>
      </c>
      <c r="E73" s="1593"/>
      <c r="F73" s="737">
        <f t="shared" ref="F73:S73" si="24">F72+F74</f>
        <v>0</v>
      </c>
      <c r="G73" s="737">
        <f t="shared" si="24"/>
        <v>0</v>
      </c>
      <c r="H73" s="737">
        <f t="shared" si="24"/>
        <v>0</v>
      </c>
      <c r="I73" s="737">
        <f t="shared" si="24"/>
        <v>0</v>
      </c>
      <c r="J73" s="737">
        <f t="shared" si="24"/>
        <v>0</v>
      </c>
      <c r="K73" s="737">
        <f t="shared" si="24"/>
        <v>0</v>
      </c>
      <c r="L73" s="737">
        <f t="shared" si="24"/>
        <v>0</v>
      </c>
      <c r="M73" s="737">
        <f t="shared" si="24"/>
        <v>0</v>
      </c>
      <c r="N73" s="728">
        <f t="shared" si="18"/>
        <v>0</v>
      </c>
      <c r="O73" s="737">
        <f t="shared" si="24"/>
        <v>0</v>
      </c>
      <c r="P73" s="737">
        <f t="shared" si="24"/>
        <v>0</v>
      </c>
      <c r="Q73" s="737">
        <f t="shared" si="24"/>
        <v>0</v>
      </c>
      <c r="R73" s="730">
        <f t="shared" si="24"/>
        <v>0</v>
      </c>
      <c r="S73" s="738">
        <f t="shared" si="24"/>
        <v>0</v>
      </c>
    </row>
    <row r="74" spans="1:21" ht="17.25" hidden="1" customHeight="1" x14ac:dyDescent="0.3">
      <c r="A74" s="1333"/>
      <c r="B74" s="1333"/>
      <c r="C74" s="1592"/>
      <c r="D74" s="1339" t="s">
        <v>17</v>
      </c>
      <c r="E74" s="1593"/>
      <c r="F74" s="1068"/>
      <c r="G74" s="1068">
        <v>0</v>
      </c>
      <c r="H74" s="1068"/>
      <c r="I74" s="1069"/>
      <c r="J74" s="1068"/>
      <c r="K74" s="1068"/>
      <c r="L74" s="1068"/>
      <c r="M74" s="1070"/>
      <c r="N74" s="728">
        <f t="shared" si="18"/>
        <v>0</v>
      </c>
      <c r="O74" s="1071"/>
      <c r="P74" s="1068"/>
      <c r="Q74" s="1068"/>
      <c r="R74" s="730"/>
      <c r="S74" s="738">
        <f>SUM(M74:R74)</f>
        <v>0</v>
      </c>
    </row>
    <row r="75" spans="1:21" s="734" customFormat="1" ht="17.25" hidden="1" customHeight="1" x14ac:dyDescent="0.3">
      <c r="A75" s="724"/>
      <c r="B75" s="724"/>
      <c r="C75" s="1592" t="s">
        <v>384</v>
      </c>
      <c r="D75" s="1392" t="s">
        <v>387</v>
      </c>
      <c r="E75" s="1593" t="s">
        <v>350</v>
      </c>
      <c r="F75" s="776"/>
      <c r="G75" s="776"/>
      <c r="H75" s="776"/>
      <c r="I75" s="777"/>
      <c r="J75" s="776"/>
      <c r="K75" s="776"/>
      <c r="L75" s="776"/>
      <c r="M75" s="778"/>
      <c r="N75" s="728">
        <f t="shared" si="18"/>
        <v>0</v>
      </c>
      <c r="O75" s="779"/>
      <c r="P75" s="776"/>
      <c r="Q75" s="776"/>
      <c r="R75" s="730"/>
      <c r="S75" s="738">
        <f>SUM(M75:R75)</f>
        <v>0</v>
      </c>
      <c r="T75" s="1080"/>
      <c r="U75" s="780"/>
    </row>
    <row r="76" spans="1:21" ht="17.25" hidden="1" customHeight="1" x14ac:dyDescent="0.3">
      <c r="A76" s="1333"/>
      <c r="B76" s="1333"/>
      <c r="C76" s="1592"/>
      <c r="D76" s="1387" t="s">
        <v>299</v>
      </c>
      <c r="E76" s="1593"/>
      <c r="F76" s="737">
        <f t="shared" ref="F76:S76" si="25">F75+F77</f>
        <v>0</v>
      </c>
      <c r="G76" s="737">
        <f t="shared" si="25"/>
        <v>0</v>
      </c>
      <c r="H76" s="737">
        <f t="shared" si="25"/>
        <v>0</v>
      </c>
      <c r="I76" s="737">
        <f t="shared" si="25"/>
        <v>0</v>
      </c>
      <c r="J76" s="737">
        <f t="shared" si="25"/>
        <v>0</v>
      </c>
      <c r="K76" s="737">
        <f t="shared" si="25"/>
        <v>0</v>
      </c>
      <c r="L76" s="737">
        <f t="shared" si="25"/>
        <v>0</v>
      </c>
      <c r="M76" s="737">
        <f t="shared" si="25"/>
        <v>0</v>
      </c>
      <c r="N76" s="728">
        <f t="shared" si="18"/>
        <v>0</v>
      </c>
      <c r="O76" s="737">
        <f t="shared" si="25"/>
        <v>0</v>
      </c>
      <c r="P76" s="737">
        <f t="shared" si="25"/>
        <v>0</v>
      </c>
      <c r="Q76" s="737">
        <f t="shared" si="25"/>
        <v>0</v>
      </c>
      <c r="R76" s="730">
        <f t="shared" si="25"/>
        <v>0</v>
      </c>
      <c r="S76" s="738">
        <f t="shared" si="25"/>
        <v>0</v>
      </c>
    </row>
    <row r="77" spans="1:21" ht="17.25" hidden="1" customHeight="1" x14ac:dyDescent="0.3">
      <c r="A77" s="1333"/>
      <c r="B77" s="1333"/>
      <c r="C77" s="1592"/>
      <c r="D77" s="1339" t="s">
        <v>17</v>
      </c>
      <c r="E77" s="1593"/>
      <c r="F77" s="782"/>
      <c r="G77" s="782"/>
      <c r="H77" s="782"/>
      <c r="I77" s="783"/>
      <c r="J77" s="782"/>
      <c r="K77" s="782"/>
      <c r="L77" s="782"/>
      <c r="M77" s="784"/>
      <c r="N77" s="728">
        <f t="shared" si="18"/>
        <v>0</v>
      </c>
      <c r="O77" s="785"/>
      <c r="P77" s="782"/>
      <c r="Q77" s="782"/>
      <c r="R77" s="730"/>
      <c r="S77" s="738">
        <f>SUM(M77:R77)</f>
        <v>0</v>
      </c>
    </row>
    <row r="78" spans="1:21" s="734" customFormat="1" ht="17.25" customHeight="1" x14ac:dyDescent="0.3">
      <c r="A78" s="724"/>
      <c r="B78" s="724"/>
      <c r="C78" s="1592" t="s">
        <v>91</v>
      </c>
      <c r="D78" s="1397" t="s">
        <v>709</v>
      </c>
      <c r="E78" s="1593" t="s">
        <v>334</v>
      </c>
      <c r="F78" s="776"/>
      <c r="G78" s="776"/>
      <c r="H78" s="776"/>
      <c r="I78" s="777">
        <v>1000</v>
      </c>
      <c r="J78" s="776"/>
      <c r="K78" s="776"/>
      <c r="L78" s="776"/>
      <c r="M78" s="778"/>
      <c r="N78" s="728">
        <f t="shared" si="18"/>
        <v>1000</v>
      </c>
      <c r="O78" s="779"/>
      <c r="P78" s="776"/>
      <c r="Q78" s="776">
        <v>34000</v>
      </c>
      <c r="R78" s="730"/>
      <c r="S78" s="738">
        <f>SUM(M78:R78)</f>
        <v>35000</v>
      </c>
      <c r="T78" s="1080"/>
      <c r="U78" s="780"/>
    </row>
    <row r="79" spans="1:21" ht="17.25" customHeight="1" x14ac:dyDescent="0.3">
      <c r="A79" s="1333"/>
      <c r="B79" s="1333"/>
      <c r="C79" s="1592"/>
      <c r="D79" s="1387" t="s">
        <v>299</v>
      </c>
      <c r="E79" s="1593"/>
      <c r="F79" s="737">
        <f t="shared" ref="F79:S79" si="26">F78+F80</f>
        <v>0</v>
      </c>
      <c r="G79" s="737">
        <f t="shared" si="26"/>
        <v>0</v>
      </c>
      <c r="H79" s="737">
        <f t="shared" si="26"/>
        <v>0</v>
      </c>
      <c r="I79" s="737">
        <f t="shared" si="26"/>
        <v>1000</v>
      </c>
      <c r="J79" s="737">
        <f t="shared" si="26"/>
        <v>0</v>
      </c>
      <c r="K79" s="737">
        <f t="shared" si="26"/>
        <v>0</v>
      </c>
      <c r="L79" s="737">
        <f t="shared" si="26"/>
        <v>0</v>
      </c>
      <c r="M79" s="737">
        <f t="shared" si="26"/>
        <v>0</v>
      </c>
      <c r="N79" s="728">
        <f t="shared" si="18"/>
        <v>1000</v>
      </c>
      <c r="O79" s="737">
        <f t="shared" si="26"/>
        <v>0</v>
      </c>
      <c r="P79" s="737">
        <f t="shared" si="26"/>
        <v>0</v>
      </c>
      <c r="Q79" s="737">
        <f t="shared" si="26"/>
        <v>34000</v>
      </c>
      <c r="R79" s="730">
        <f t="shared" si="26"/>
        <v>0</v>
      </c>
      <c r="S79" s="738">
        <f t="shared" si="26"/>
        <v>35000</v>
      </c>
    </row>
    <row r="80" spans="1:21" ht="17.25" customHeight="1" thickBot="1" x14ac:dyDescent="0.35">
      <c r="A80" s="1333"/>
      <c r="B80" s="1333"/>
      <c r="C80" s="1592"/>
      <c r="D80" s="1388" t="s">
        <v>17</v>
      </c>
      <c r="E80" s="1593"/>
      <c r="F80" s="782"/>
      <c r="G80" s="782">
        <v>0</v>
      </c>
      <c r="H80" s="782"/>
      <c r="I80" s="783"/>
      <c r="J80" s="782"/>
      <c r="K80" s="782"/>
      <c r="L80" s="782"/>
      <c r="M80" s="784"/>
      <c r="N80" s="728">
        <f t="shared" si="18"/>
        <v>0</v>
      </c>
      <c r="O80" s="785"/>
      <c r="P80" s="782"/>
      <c r="Q80" s="782"/>
      <c r="R80" s="730"/>
      <c r="S80" s="738">
        <f>SUM(M80:R80)</f>
        <v>0</v>
      </c>
    </row>
    <row r="81" spans="1:21" s="734" customFormat="1" ht="17.25" hidden="1" customHeight="1" x14ac:dyDescent="0.3">
      <c r="A81" s="1333"/>
      <c r="B81" s="1333"/>
      <c r="C81" s="1591" t="s">
        <v>385</v>
      </c>
      <c r="D81" s="1333" t="s">
        <v>387</v>
      </c>
      <c r="E81" s="1333" t="s">
        <v>334</v>
      </c>
      <c r="F81" s="1333"/>
      <c r="G81" s="1333"/>
      <c r="H81" s="1333"/>
      <c r="I81" s="1333"/>
      <c r="J81" s="1333"/>
      <c r="K81" s="1333"/>
      <c r="L81" s="1333"/>
      <c r="M81" s="1333"/>
      <c r="N81" s="1333">
        <f t="shared" si="18"/>
        <v>0</v>
      </c>
      <c r="O81" s="1333"/>
      <c r="P81" s="1333"/>
      <c r="Q81" s="1333"/>
      <c r="R81" s="1333"/>
      <c r="S81" s="1333">
        <f>SUM(M81:R81)</f>
        <v>0</v>
      </c>
      <c r="T81" s="1080"/>
      <c r="U81" s="780"/>
    </row>
    <row r="82" spans="1:21" ht="17.25" hidden="1" customHeight="1" x14ac:dyDescent="0.3">
      <c r="A82" s="1333"/>
      <c r="B82" s="1333"/>
      <c r="C82" s="1591"/>
      <c r="D82" s="1333" t="s">
        <v>299</v>
      </c>
      <c r="E82" s="1333"/>
      <c r="F82" s="1333">
        <f t="shared" ref="F82:S82" si="27">F81+F83</f>
        <v>0</v>
      </c>
      <c r="G82" s="1333">
        <f t="shared" si="27"/>
        <v>0</v>
      </c>
      <c r="H82" s="1333">
        <f t="shared" si="27"/>
        <v>0</v>
      </c>
      <c r="I82" s="1333">
        <f t="shared" si="27"/>
        <v>0</v>
      </c>
      <c r="J82" s="1333">
        <f t="shared" si="27"/>
        <v>0</v>
      </c>
      <c r="K82" s="1333">
        <f t="shared" si="27"/>
        <v>0</v>
      </c>
      <c r="L82" s="1333">
        <f t="shared" si="27"/>
        <v>0</v>
      </c>
      <c r="M82" s="1333">
        <f t="shared" si="27"/>
        <v>0</v>
      </c>
      <c r="N82" s="1333">
        <f t="shared" si="18"/>
        <v>0</v>
      </c>
      <c r="O82" s="1333">
        <f t="shared" si="27"/>
        <v>0</v>
      </c>
      <c r="P82" s="1333">
        <f t="shared" si="27"/>
        <v>0</v>
      </c>
      <c r="Q82" s="1333">
        <f t="shared" si="27"/>
        <v>0</v>
      </c>
      <c r="R82" s="1333">
        <f t="shared" si="27"/>
        <v>0</v>
      </c>
      <c r="S82" s="1333">
        <f t="shared" si="27"/>
        <v>0</v>
      </c>
    </row>
    <row r="83" spans="1:21" ht="17.25" hidden="1" customHeight="1" thickBot="1" x14ac:dyDescent="0.35">
      <c r="A83" s="1333"/>
      <c r="B83" s="1333"/>
      <c r="C83" s="1591"/>
      <c r="D83" s="1333" t="s">
        <v>17</v>
      </c>
      <c r="E83" s="1333"/>
      <c r="F83" s="1333"/>
      <c r="G83" s="1333"/>
      <c r="H83" s="1333"/>
      <c r="I83" s="1333"/>
      <c r="J83" s="1333"/>
      <c r="K83" s="1333"/>
      <c r="L83" s="1333"/>
      <c r="M83" s="1333"/>
      <c r="N83" s="1333">
        <f t="shared" si="18"/>
        <v>0</v>
      </c>
      <c r="O83" s="1333"/>
      <c r="P83" s="1333"/>
      <c r="Q83" s="1333"/>
      <c r="R83" s="1333"/>
      <c r="S83" s="1333">
        <f>SUM(M83:R83)</f>
        <v>0</v>
      </c>
    </row>
    <row r="84" spans="1:21" s="734" customFormat="1" ht="17.25" customHeight="1" thickTop="1" thickBot="1" x14ac:dyDescent="0.35">
      <c r="A84" s="789"/>
      <c r="B84" s="789"/>
      <c r="C84" s="790" t="s">
        <v>386</v>
      </c>
      <c r="D84" s="1386" t="s">
        <v>709</v>
      </c>
      <c r="E84" s="791"/>
      <c r="F84" s="792">
        <f>SUM(F9+F12+F15+F18+F21+F26+F29+F32+F35+F40+F43+F46+F49+F54+F57+F60+F63+F66+F69+F72+F75+F78+F81)</f>
        <v>0</v>
      </c>
      <c r="G84" s="792">
        <f t="shared" ref="G84:S84" si="28">SUM(G9+G12+G15+G18+G21+G26+G29+G32+G35+G40+G43+G46+G49+G54+G57+G60+G63+G66+G69+G72+G75+G78+G81)</f>
        <v>55027</v>
      </c>
      <c r="H84" s="792">
        <f t="shared" si="28"/>
        <v>0</v>
      </c>
      <c r="I84" s="792">
        <f t="shared" si="28"/>
        <v>54512</v>
      </c>
      <c r="J84" s="792">
        <f t="shared" si="28"/>
        <v>0</v>
      </c>
      <c r="K84" s="792">
        <f t="shared" si="28"/>
        <v>0</v>
      </c>
      <c r="L84" s="792">
        <f t="shared" si="28"/>
        <v>0</v>
      </c>
      <c r="M84" s="792">
        <f t="shared" si="28"/>
        <v>0</v>
      </c>
      <c r="N84" s="792">
        <f t="shared" si="28"/>
        <v>109539</v>
      </c>
      <c r="O84" s="792">
        <f t="shared" si="28"/>
        <v>0</v>
      </c>
      <c r="P84" s="792">
        <f t="shared" si="28"/>
        <v>0</v>
      </c>
      <c r="Q84" s="792">
        <f t="shared" si="28"/>
        <v>34000</v>
      </c>
      <c r="R84" s="793">
        <f t="shared" si="28"/>
        <v>1075151</v>
      </c>
      <c r="S84" s="794">
        <f t="shared" si="28"/>
        <v>1218690</v>
      </c>
      <c r="T84" s="1080"/>
      <c r="U84" s="780"/>
    </row>
    <row r="85" spans="1:21" ht="17.25" customHeight="1" thickTop="1" thickBot="1" x14ac:dyDescent="0.35">
      <c r="A85" s="795"/>
      <c r="B85" s="795"/>
      <c r="C85" s="796" t="s">
        <v>386</v>
      </c>
      <c r="D85" s="1393" t="s">
        <v>299</v>
      </c>
      <c r="E85" s="797"/>
      <c r="F85" s="792">
        <f t="shared" ref="F85:S86" si="29">SUM(F10+F13+F16+F19+F22+F27+F30+F33+F36+F41+F44+F47+F50+F55+F58+F61+F64+F67+F70+F73+F76+F79+F82)</f>
        <v>0</v>
      </c>
      <c r="G85" s="792">
        <f t="shared" si="29"/>
        <v>55027</v>
      </c>
      <c r="H85" s="792">
        <f t="shared" si="29"/>
        <v>0</v>
      </c>
      <c r="I85" s="792">
        <f t="shared" si="29"/>
        <v>54512</v>
      </c>
      <c r="J85" s="792">
        <f t="shared" si="29"/>
        <v>0</v>
      </c>
      <c r="K85" s="792">
        <f t="shared" si="29"/>
        <v>0</v>
      </c>
      <c r="L85" s="792">
        <f t="shared" si="29"/>
        <v>0</v>
      </c>
      <c r="M85" s="792">
        <f t="shared" si="29"/>
        <v>0</v>
      </c>
      <c r="N85" s="792">
        <f t="shared" si="29"/>
        <v>109539</v>
      </c>
      <c r="O85" s="792">
        <f t="shared" si="29"/>
        <v>0</v>
      </c>
      <c r="P85" s="792">
        <f t="shared" si="29"/>
        <v>0</v>
      </c>
      <c r="Q85" s="792">
        <f t="shared" si="29"/>
        <v>34000</v>
      </c>
      <c r="R85" s="793">
        <f t="shared" si="29"/>
        <v>1075151</v>
      </c>
      <c r="S85" s="794">
        <f t="shared" si="29"/>
        <v>1218690</v>
      </c>
    </row>
    <row r="86" spans="1:21" ht="17.25" customHeight="1" thickTop="1" thickBot="1" x14ac:dyDescent="0.35">
      <c r="A86" s="1300"/>
      <c r="B86" s="1300"/>
      <c r="C86" s="796" t="s">
        <v>386</v>
      </c>
      <c r="D86" s="1394" t="s">
        <v>17</v>
      </c>
      <c r="E86" s="1301"/>
      <c r="F86" s="792">
        <f t="shared" si="29"/>
        <v>0</v>
      </c>
      <c r="G86" s="792">
        <f t="shared" si="29"/>
        <v>0</v>
      </c>
      <c r="H86" s="792">
        <f t="shared" si="29"/>
        <v>0</v>
      </c>
      <c r="I86" s="792">
        <f t="shared" si="29"/>
        <v>0</v>
      </c>
      <c r="J86" s="792">
        <f t="shared" si="29"/>
        <v>0</v>
      </c>
      <c r="K86" s="792">
        <f t="shared" si="29"/>
        <v>0</v>
      </c>
      <c r="L86" s="792">
        <f t="shared" si="29"/>
        <v>0</v>
      </c>
      <c r="M86" s="792">
        <f t="shared" si="29"/>
        <v>0</v>
      </c>
      <c r="N86" s="792">
        <f t="shared" si="29"/>
        <v>0</v>
      </c>
      <c r="O86" s="792">
        <f t="shared" si="29"/>
        <v>0</v>
      </c>
      <c r="P86" s="792">
        <f t="shared" si="29"/>
        <v>0</v>
      </c>
      <c r="Q86" s="792">
        <f t="shared" si="29"/>
        <v>0</v>
      </c>
      <c r="R86" s="793">
        <f t="shared" si="29"/>
        <v>0</v>
      </c>
      <c r="S86" s="794">
        <f t="shared" si="29"/>
        <v>0</v>
      </c>
      <c r="U86" s="699"/>
    </row>
    <row r="87" spans="1:21" ht="15" customHeight="1" thickTop="1" x14ac:dyDescent="0.3"/>
    <row r="89" spans="1:21" ht="15" customHeight="1" x14ac:dyDescent="0.3">
      <c r="F89" s="1033"/>
      <c r="G89" s="1033"/>
      <c r="H89" s="1033"/>
      <c r="I89" s="1033"/>
      <c r="J89" s="1033"/>
      <c r="K89" s="1033"/>
      <c r="L89" s="1033"/>
      <c r="M89" s="1033"/>
    </row>
    <row r="90" spans="1:21" ht="15" customHeight="1" x14ac:dyDescent="0.3">
      <c r="F90" s="1033" t="s">
        <v>612</v>
      </c>
      <c r="G90" s="1033" t="s">
        <v>613</v>
      </c>
      <c r="H90" s="1033" t="s">
        <v>614</v>
      </c>
      <c r="I90" s="1033" t="s">
        <v>615</v>
      </c>
      <c r="J90" s="1033"/>
      <c r="K90" s="1033"/>
      <c r="L90" s="1033"/>
      <c r="M90" s="1033"/>
    </row>
    <row r="91" spans="1:21" ht="15" customHeight="1" x14ac:dyDescent="0.3">
      <c r="F91" s="1033">
        <v>1826721</v>
      </c>
      <c r="G91" s="1033"/>
      <c r="H91" s="1033">
        <v>635000</v>
      </c>
      <c r="I91" s="1033">
        <v>9107170</v>
      </c>
      <c r="J91" s="1033">
        <f t="shared" ref="J91:J103" si="30">SUM(F91:I91)</f>
        <v>11568891</v>
      </c>
      <c r="K91" s="1033"/>
      <c r="L91" s="1033"/>
      <c r="M91" s="1033"/>
    </row>
    <row r="92" spans="1:21" ht="15" customHeight="1" x14ac:dyDescent="0.3">
      <c r="F92" s="1033">
        <v>8352000</v>
      </c>
      <c r="G92" s="1033"/>
      <c r="H92" s="1033">
        <v>502920</v>
      </c>
      <c r="I92" s="1033">
        <v>1790900</v>
      </c>
      <c r="J92" s="1033">
        <f t="shared" si="30"/>
        <v>10645820</v>
      </c>
      <c r="K92" s="1033"/>
      <c r="L92" s="1033"/>
      <c r="M92" s="1033"/>
    </row>
    <row r="93" spans="1:21" ht="15" customHeight="1" x14ac:dyDescent="0.3">
      <c r="F93" s="1033">
        <v>10800000</v>
      </c>
      <c r="G93" s="1033"/>
      <c r="H93" s="1033">
        <v>5400000</v>
      </c>
      <c r="I93" s="1033">
        <v>2540000</v>
      </c>
      <c r="J93" s="1033">
        <f t="shared" si="30"/>
        <v>18740000</v>
      </c>
      <c r="K93" s="1033"/>
      <c r="L93" s="1033"/>
      <c r="M93" s="1033"/>
    </row>
    <row r="94" spans="1:21" ht="15" customHeight="1" x14ac:dyDescent="0.3">
      <c r="F94" s="1033">
        <v>9000000</v>
      </c>
      <c r="G94" s="1033">
        <v>399595</v>
      </c>
      <c r="H94" s="1033">
        <v>1094730</v>
      </c>
      <c r="I94" s="1033">
        <v>1148080</v>
      </c>
      <c r="J94" s="1033">
        <f t="shared" si="30"/>
        <v>11642405</v>
      </c>
      <c r="K94" s="1033"/>
      <c r="L94" s="1033"/>
      <c r="M94" s="1033"/>
    </row>
    <row r="95" spans="1:21" ht="15" customHeight="1" x14ac:dyDescent="0.3">
      <c r="F95" s="1033">
        <v>2476500</v>
      </c>
      <c r="G95" s="1033">
        <v>2968421</v>
      </c>
      <c r="H95" s="1033">
        <v>0</v>
      </c>
      <c r="I95" s="1033"/>
      <c r="J95" s="1033">
        <f t="shared" si="30"/>
        <v>5444921</v>
      </c>
      <c r="K95" s="1033"/>
      <c r="L95" s="1033">
        <v>5829948</v>
      </c>
      <c r="M95" s="1033"/>
    </row>
    <row r="96" spans="1:21" ht="15" customHeight="1" x14ac:dyDescent="0.3">
      <c r="F96" s="1033">
        <v>12631579</v>
      </c>
      <c r="G96" s="1033"/>
      <c r="H96" s="1033">
        <v>1993900</v>
      </c>
      <c r="I96" s="1033"/>
      <c r="J96" s="1033">
        <f t="shared" si="30"/>
        <v>14625479</v>
      </c>
      <c r="K96" s="1033"/>
      <c r="L96" s="1033">
        <v>1229852</v>
      </c>
      <c r="M96" s="1033"/>
    </row>
    <row r="97" spans="6:13" ht="15" customHeight="1" x14ac:dyDescent="0.3">
      <c r="F97" s="1033">
        <v>1700405</v>
      </c>
      <c r="G97" s="1033"/>
      <c r="H97" s="1033">
        <v>0</v>
      </c>
      <c r="I97" s="1033"/>
      <c r="J97" s="1033">
        <f t="shared" si="30"/>
        <v>1700405</v>
      </c>
      <c r="K97" s="1033"/>
      <c r="L97" s="1033">
        <f>SUM(L95:L96)</f>
        <v>7059800</v>
      </c>
      <c r="M97" s="1033"/>
    </row>
    <row r="98" spans="6:13" ht="15" customHeight="1" x14ac:dyDescent="0.3">
      <c r="F98" s="1033">
        <v>0</v>
      </c>
      <c r="G98" s="1033"/>
      <c r="H98" s="1033">
        <v>9000000</v>
      </c>
      <c r="I98" s="1033"/>
      <c r="J98" s="1033">
        <f t="shared" si="30"/>
        <v>9000000</v>
      </c>
      <c r="K98" s="1033"/>
      <c r="L98" s="1033"/>
      <c r="M98" s="1033"/>
    </row>
    <row r="99" spans="6:13" ht="15" customHeight="1" x14ac:dyDescent="0.3">
      <c r="F99" s="1033">
        <v>7773279</v>
      </c>
      <c r="G99" s="1033"/>
      <c r="H99" s="1033">
        <v>0</v>
      </c>
      <c r="I99" s="1033"/>
      <c r="J99" s="1033">
        <f t="shared" si="30"/>
        <v>7773279</v>
      </c>
      <c r="K99" s="1033"/>
      <c r="L99" s="1033"/>
      <c r="M99" s="1033"/>
    </row>
    <row r="100" spans="6:13" ht="15" customHeight="1" x14ac:dyDescent="0.3">
      <c r="F100" s="1033">
        <v>1200000</v>
      </c>
      <c r="G100" s="1033"/>
      <c r="H100" s="1033">
        <v>0</v>
      </c>
      <c r="I100" s="1033"/>
      <c r="J100" s="1033">
        <f t="shared" si="30"/>
        <v>1200000</v>
      </c>
      <c r="K100" s="1033"/>
      <c r="L100" s="1033"/>
      <c r="M100" s="1033"/>
    </row>
    <row r="101" spans="6:13" ht="15" customHeight="1" x14ac:dyDescent="0.3">
      <c r="F101" s="1033">
        <v>720000</v>
      </c>
      <c r="G101" s="1033"/>
      <c r="H101" s="1033">
        <v>0</v>
      </c>
      <c r="I101" s="1033"/>
      <c r="J101" s="1033">
        <f t="shared" si="30"/>
        <v>720000</v>
      </c>
      <c r="K101" s="1033"/>
      <c r="L101" s="1033"/>
      <c r="M101" s="1033"/>
    </row>
    <row r="102" spans="6:13" ht="15" customHeight="1" x14ac:dyDescent="0.3">
      <c r="F102" s="1033">
        <v>15000000</v>
      </c>
      <c r="G102" s="1033"/>
      <c r="H102" s="1033"/>
      <c r="I102" s="1033"/>
      <c r="J102" s="1033"/>
      <c r="K102" s="1033"/>
      <c r="L102" s="1033"/>
      <c r="M102" s="1033"/>
    </row>
    <row r="103" spans="6:13" ht="15" customHeight="1" x14ac:dyDescent="0.3">
      <c r="F103" s="1033">
        <f>SUM(F91:F102)</f>
        <v>71480484</v>
      </c>
      <c r="G103" s="1033">
        <f>SUM(G91:G100)</f>
        <v>3368016</v>
      </c>
      <c r="H103" s="1033">
        <f>SUM(H91:H101)</f>
        <v>18626550</v>
      </c>
      <c r="I103" s="1033">
        <f>SUM(I91:I100)</f>
        <v>14586150</v>
      </c>
      <c r="J103" s="1033">
        <f t="shared" si="30"/>
        <v>108061200</v>
      </c>
      <c r="K103" s="1033"/>
      <c r="L103" s="1033"/>
      <c r="M103" s="1033"/>
    </row>
    <row r="104" spans="6:13" ht="15" customHeight="1" x14ac:dyDescent="0.3">
      <c r="F104" s="1033"/>
      <c r="G104" s="1033"/>
      <c r="H104" s="1033"/>
      <c r="I104" s="1033"/>
      <c r="J104" s="1033">
        <v>-108061000</v>
      </c>
      <c r="K104" s="1033"/>
      <c r="L104" s="1033"/>
      <c r="M104" s="1033"/>
    </row>
    <row r="105" spans="6:13" ht="15" customHeight="1" x14ac:dyDescent="0.3">
      <c r="F105" s="1033"/>
      <c r="G105" s="1033"/>
      <c r="H105" s="1033"/>
      <c r="I105" s="1033"/>
      <c r="J105" s="1033">
        <f>SUM(J103:J104)</f>
        <v>200</v>
      </c>
      <c r="K105" s="1033"/>
      <c r="L105" s="1033"/>
      <c r="M105" s="1033"/>
    </row>
    <row r="106" spans="6:13" ht="15" customHeight="1" x14ac:dyDescent="0.3">
      <c r="F106" s="1033"/>
      <c r="G106" s="1033"/>
      <c r="H106" s="1033"/>
      <c r="I106" s="1033"/>
      <c r="J106" s="1033"/>
      <c r="K106" s="1033"/>
      <c r="L106" s="1033"/>
      <c r="M106" s="1033"/>
    </row>
    <row r="107" spans="6:13" ht="15" customHeight="1" x14ac:dyDescent="0.3">
      <c r="F107" s="1033"/>
      <c r="G107" s="1033"/>
      <c r="H107" s="1033"/>
      <c r="I107" s="1033"/>
      <c r="J107" s="1033"/>
      <c r="K107" s="1033"/>
      <c r="L107" s="1033"/>
      <c r="M107" s="1033"/>
    </row>
    <row r="108" spans="6:13" ht="15" customHeight="1" x14ac:dyDescent="0.3">
      <c r="F108" s="1033"/>
      <c r="G108" s="1033"/>
      <c r="H108" s="1033"/>
      <c r="I108" s="1033"/>
      <c r="J108" s="1033"/>
      <c r="K108" s="1033"/>
      <c r="L108" s="1033"/>
      <c r="M108" s="1033"/>
    </row>
    <row r="109" spans="6:13" ht="15" customHeight="1" x14ac:dyDescent="0.3">
      <c r="F109" s="1033"/>
      <c r="G109" s="1033"/>
      <c r="H109" s="1033"/>
      <c r="I109" s="1033"/>
      <c r="J109" s="1033"/>
      <c r="K109" s="1033"/>
      <c r="L109" s="1033"/>
      <c r="M109" s="1033"/>
    </row>
    <row r="110" spans="6:13" ht="15" customHeight="1" x14ac:dyDescent="0.3">
      <c r="F110" s="1033"/>
      <c r="G110" s="1033"/>
      <c r="H110" s="1033"/>
      <c r="I110" s="1033"/>
      <c r="J110" s="1033"/>
      <c r="K110" s="1033"/>
      <c r="L110" s="1033"/>
      <c r="M110" s="1033"/>
    </row>
    <row r="111" spans="6:13" ht="15" customHeight="1" x14ac:dyDescent="0.3">
      <c r="F111" s="1033"/>
      <c r="G111" s="1033"/>
      <c r="H111" s="1033"/>
      <c r="I111" s="1033"/>
      <c r="J111" s="1033"/>
      <c r="K111" s="1033"/>
      <c r="L111" s="1033"/>
      <c r="M111" s="1033"/>
    </row>
    <row r="65523" ht="12.75" customHeight="1" x14ac:dyDescent="0.3"/>
    <row r="65524" ht="12.75" customHeight="1" x14ac:dyDescent="0.3"/>
    <row r="65525" ht="12.75" customHeight="1" x14ac:dyDescent="0.3"/>
    <row r="65526" ht="12.75" customHeight="1" x14ac:dyDescent="0.3"/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</sheetData>
  <sheetProtection selectLockedCells="1" selectUnlockedCells="1"/>
  <mergeCells count="56">
    <mergeCell ref="A6:A7"/>
    <mergeCell ref="B6:B7"/>
    <mergeCell ref="C6:C7"/>
    <mergeCell ref="E6:E7"/>
    <mergeCell ref="F6:J6"/>
    <mergeCell ref="S6:S7"/>
    <mergeCell ref="C9:C11"/>
    <mergeCell ref="E9:E11"/>
    <mergeCell ref="C12:C14"/>
    <mergeCell ref="E12:E14"/>
    <mergeCell ref="B1:C1"/>
    <mergeCell ref="B3:R3"/>
    <mergeCell ref="N4:R4"/>
    <mergeCell ref="N6:N7"/>
    <mergeCell ref="O6:R6"/>
    <mergeCell ref="K6:M6"/>
    <mergeCell ref="B2:C2"/>
    <mergeCell ref="C15:C17"/>
    <mergeCell ref="E15:E17"/>
    <mergeCell ref="C21:C23"/>
    <mergeCell ref="E21:E23"/>
    <mergeCell ref="C26:C28"/>
    <mergeCell ref="E26:E28"/>
    <mergeCell ref="C18:C20"/>
    <mergeCell ref="C29:C31"/>
    <mergeCell ref="E29:E31"/>
    <mergeCell ref="C32:C34"/>
    <mergeCell ref="E32:E34"/>
    <mergeCell ref="C35:C37"/>
    <mergeCell ref="E35:E37"/>
    <mergeCell ref="C40:C42"/>
    <mergeCell ref="E40:E42"/>
    <mergeCell ref="C43:C45"/>
    <mergeCell ref="E43:E45"/>
    <mergeCell ref="C49:C51"/>
    <mergeCell ref="E49:E51"/>
    <mergeCell ref="C46:C48"/>
    <mergeCell ref="C54:C56"/>
    <mergeCell ref="E54:E56"/>
    <mergeCell ref="C57:C59"/>
    <mergeCell ref="E57:E59"/>
    <mergeCell ref="C60:C62"/>
    <mergeCell ref="E60:E62"/>
    <mergeCell ref="C63:C65"/>
    <mergeCell ref="E63:E65"/>
    <mergeCell ref="C66:C68"/>
    <mergeCell ref="E66:E68"/>
    <mergeCell ref="C69:C71"/>
    <mergeCell ref="E69:E71"/>
    <mergeCell ref="C81:C83"/>
    <mergeCell ref="C72:C74"/>
    <mergeCell ref="E72:E74"/>
    <mergeCell ref="C75:C77"/>
    <mergeCell ref="E75:E77"/>
    <mergeCell ref="C78:C80"/>
    <mergeCell ref="E78:E80"/>
  </mergeCells>
  <pageMargins left="0.25" right="0.25" top="0.75" bottom="0.75" header="0.51180555555555551" footer="0.51180555555555551"/>
  <pageSetup paperSize="9" scale="45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zoomScale="93" zoomScaleNormal="93" zoomScaleSheetLayoutView="75" workbookViewId="0">
      <selection activeCell="C1" sqref="C1:D1"/>
    </sheetView>
  </sheetViews>
  <sheetFormatPr defaultRowHeight="14.25" x14ac:dyDescent="0.3"/>
  <cols>
    <col min="1" max="1" width="4.5703125" style="566" customWidth="1"/>
    <col min="2" max="2" width="4.42578125" style="316" customWidth="1"/>
    <col min="3" max="3" width="57.42578125" style="696" customWidth="1"/>
    <col min="4" max="4" width="14.42578125" style="325" customWidth="1"/>
    <col min="5" max="6" width="7" style="696" customWidth="1"/>
    <col min="7" max="18" width="17.42578125" style="567" customWidth="1"/>
    <col min="19" max="19" width="19.42578125" style="567" customWidth="1"/>
    <col min="20" max="22" width="18.42578125" style="567" customWidth="1"/>
    <col min="23" max="23" width="17.42578125" style="567" customWidth="1"/>
    <col min="24" max="24" width="9.140625" style="568"/>
    <col min="25" max="16384" width="9.140625" style="304"/>
  </cols>
  <sheetData>
    <row r="1" spans="1:31" x14ac:dyDescent="0.3">
      <c r="C1" s="1601" t="s">
        <v>794</v>
      </c>
      <c r="D1" s="1601"/>
      <c r="E1" s="304"/>
      <c r="F1" s="304"/>
    </row>
    <row r="2" spans="1:31" x14ac:dyDescent="0.3">
      <c r="C2" s="1601" t="s">
        <v>691</v>
      </c>
      <c r="D2" s="1601"/>
      <c r="E2" s="304"/>
      <c r="F2" s="304"/>
    </row>
    <row r="3" spans="1:31" x14ac:dyDescent="0.2">
      <c r="A3" s="569"/>
      <c r="B3" s="1640" t="s">
        <v>692</v>
      </c>
      <c r="C3" s="1640"/>
      <c r="D3" s="1640"/>
      <c r="E3" s="1640"/>
      <c r="F3" s="1640"/>
      <c r="G3" s="1640"/>
      <c r="H3" s="1640"/>
      <c r="I3" s="1640"/>
      <c r="J3" s="1640"/>
      <c r="K3" s="1640"/>
      <c r="L3" s="1640"/>
      <c r="M3" s="1640"/>
      <c r="N3" s="1640"/>
      <c r="O3" s="1640"/>
      <c r="P3" s="1640"/>
      <c r="Q3" s="1640"/>
      <c r="R3" s="1640"/>
      <c r="S3" s="1640"/>
      <c r="T3" s="1640"/>
      <c r="U3" s="1640"/>
      <c r="V3" s="1640"/>
      <c r="W3" s="569"/>
    </row>
    <row r="4" spans="1:31" x14ac:dyDescent="0.3">
      <c r="C4" s="570"/>
      <c r="D4" s="318"/>
      <c r="E4" s="571"/>
      <c r="F4" s="570"/>
      <c r="O4" s="572"/>
      <c r="R4" s="1641" t="s">
        <v>388</v>
      </c>
      <c r="S4" s="1641"/>
      <c r="T4" s="1641"/>
      <c r="U4" s="1641"/>
      <c r="V4" s="1641"/>
      <c r="W4" s="566"/>
    </row>
    <row r="5" spans="1:31" x14ac:dyDescent="0.3">
      <c r="A5" s="573" t="s">
        <v>259</v>
      </c>
      <c r="B5" s="319" t="s">
        <v>260</v>
      </c>
      <c r="C5" s="574" t="s">
        <v>261</v>
      </c>
      <c r="D5" s="320"/>
      <c r="E5" s="575" t="s">
        <v>262</v>
      </c>
      <c r="F5" s="575" t="s">
        <v>263</v>
      </c>
      <c r="G5" s="575" t="s">
        <v>264</v>
      </c>
      <c r="H5" s="575" t="s">
        <v>265</v>
      </c>
      <c r="I5" s="575" t="s">
        <v>266</v>
      </c>
      <c r="J5" s="575" t="s">
        <v>267</v>
      </c>
      <c r="K5" s="575" t="s">
        <v>268</v>
      </c>
      <c r="L5" s="575" t="s">
        <v>269</v>
      </c>
      <c r="M5" s="575" t="s">
        <v>270</v>
      </c>
      <c r="N5" s="575" t="s">
        <v>271</v>
      </c>
      <c r="O5" s="575" t="s">
        <v>272</v>
      </c>
      <c r="P5" s="575" t="s">
        <v>273</v>
      </c>
      <c r="Q5" s="575" t="s">
        <v>274</v>
      </c>
      <c r="R5" s="575" t="s">
        <v>275</v>
      </c>
      <c r="S5" s="575" t="s">
        <v>276</v>
      </c>
      <c r="T5" s="575" t="s">
        <v>276</v>
      </c>
      <c r="U5" s="575" t="s">
        <v>389</v>
      </c>
      <c r="V5" s="575" t="s">
        <v>390</v>
      </c>
      <c r="W5" s="576" t="s">
        <v>391</v>
      </c>
    </row>
    <row r="6" spans="1:31" ht="17.25" customHeight="1" x14ac:dyDescent="0.3">
      <c r="A6" s="1647" t="s">
        <v>0</v>
      </c>
      <c r="B6" s="1648" t="s">
        <v>1</v>
      </c>
      <c r="C6" s="1649" t="s">
        <v>2</v>
      </c>
      <c r="D6" s="321"/>
      <c r="E6" s="1650" t="s">
        <v>278</v>
      </c>
      <c r="F6" s="1650" t="s">
        <v>279</v>
      </c>
      <c r="G6" s="1642" t="s">
        <v>280</v>
      </c>
      <c r="H6" s="1642"/>
      <c r="I6" s="1642"/>
      <c r="J6" s="1642"/>
      <c r="K6" s="1642"/>
      <c r="L6" s="1642"/>
      <c r="M6" s="1642" t="s">
        <v>281</v>
      </c>
      <c r="N6" s="1642"/>
      <c r="O6" s="1642"/>
      <c r="P6" s="1642"/>
      <c r="Q6" s="1643" t="s">
        <v>282</v>
      </c>
      <c r="R6" s="1643"/>
      <c r="S6" s="1644" t="s">
        <v>283</v>
      </c>
      <c r="T6" s="1645" t="s">
        <v>284</v>
      </c>
      <c r="U6" s="1645"/>
      <c r="V6" s="1645"/>
      <c r="W6" s="1635" t="s">
        <v>285</v>
      </c>
    </row>
    <row r="7" spans="1:31" ht="17.25" customHeight="1" x14ac:dyDescent="0.3">
      <c r="A7" s="1647"/>
      <c r="B7" s="1648"/>
      <c r="C7" s="1649"/>
      <c r="D7" s="322"/>
      <c r="E7" s="1650"/>
      <c r="F7" s="1650"/>
      <c r="G7" s="1636" t="s">
        <v>286</v>
      </c>
      <c r="H7" s="1637" t="s">
        <v>287</v>
      </c>
      <c r="I7" s="1625" t="s">
        <v>288</v>
      </c>
      <c r="J7" s="1625" t="s">
        <v>289</v>
      </c>
      <c r="K7" s="1626" t="s">
        <v>187</v>
      </c>
      <c r="L7" s="1626"/>
      <c r="M7" s="1625" t="s">
        <v>209</v>
      </c>
      <c r="N7" s="1625" t="s">
        <v>211</v>
      </c>
      <c r="O7" s="1626" t="s">
        <v>290</v>
      </c>
      <c r="P7" s="1626"/>
      <c r="Q7" s="1625" t="s">
        <v>228</v>
      </c>
      <c r="R7" s="1638" t="s">
        <v>229</v>
      </c>
      <c r="S7" s="1644"/>
      <c r="T7" s="1639" t="s">
        <v>291</v>
      </c>
      <c r="U7" s="1625" t="s">
        <v>292</v>
      </c>
      <c r="V7" s="1646" t="s">
        <v>293</v>
      </c>
      <c r="W7" s="1635"/>
    </row>
    <row r="8" spans="1:31" ht="17.25" customHeight="1" x14ac:dyDescent="0.3">
      <c r="A8" s="1647"/>
      <c r="B8" s="1648"/>
      <c r="C8" s="1649"/>
      <c r="D8" s="322"/>
      <c r="E8" s="1650"/>
      <c r="F8" s="1650"/>
      <c r="G8" s="1636"/>
      <c r="H8" s="1637"/>
      <c r="I8" s="1625"/>
      <c r="J8" s="1625" t="s">
        <v>294</v>
      </c>
      <c r="K8" s="1626"/>
      <c r="L8" s="1626"/>
      <c r="M8" s="1625"/>
      <c r="N8" s="1625"/>
      <c r="O8" s="1626"/>
      <c r="P8" s="1626"/>
      <c r="Q8" s="1625"/>
      <c r="R8" s="1638"/>
      <c r="S8" s="1644"/>
      <c r="T8" s="1639"/>
      <c r="U8" s="1625"/>
      <c r="V8" s="1646"/>
      <c r="W8" s="1635"/>
    </row>
    <row r="9" spans="1:31" ht="17.25" customHeight="1" thickTop="1" thickBot="1" x14ac:dyDescent="0.35">
      <c r="A9" s="1647"/>
      <c r="B9" s="1648"/>
      <c r="C9" s="1649"/>
      <c r="D9" s="323"/>
      <c r="E9" s="1650"/>
      <c r="F9" s="1650"/>
      <c r="G9" s="1636"/>
      <c r="H9" s="1637"/>
      <c r="I9" s="1625"/>
      <c r="J9" s="1625" t="s">
        <v>295</v>
      </c>
      <c r="K9" s="1334" t="s">
        <v>296</v>
      </c>
      <c r="L9" s="1334" t="s">
        <v>297</v>
      </c>
      <c r="M9" s="1625"/>
      <c r="N9" s="1625"/>
      <c r="O9" s="1334" t="s">
        <v>296</v>
      </c>
      <c r="P9" s="1334" t="s">
        <v>297</v>
      </c>
      <c r="Q9" s="1625"/>
      <c r="R9" s="1638"/>
      <c r="S9" s="1644"/>
      <c r="T9" s="1639"/>
      <c r="U9" s="1625"/>
      <c r="V9" s="1646"/>
      <c r="W9" s="1635"/>
    </row>
    <row r="10" spans="1:31" s="587" customFormat="1" ht="17.25" customHeight="1" thickTop="1" thickBot="1" x14ac:dyDescent="0.35">
      <c r="A10" s="577">
        <v>1</v>
      </c>
      <c r="B10" s="578">
        <v>3</v>
      </c>
      <c r="C10" s="1627" t="s">
        <v>8</v>
      </c>
      <c r="D10" s="1397" t="s">
        <v>709</v>
      </c>
      <c r="E10" s="1629" t="s">
        <v>269</v>
      </c>
      <c r="F10" s="579">
        <v>103</v>
      </c>
      <c r="G10" s="580">
        <v>351489</v>
      </c>
      <c r="H10" s="580">
        <v>76057</v>
      </c>
      <c r="I10" s="580">
        <v>118602</v>
      </c>
      <c r="J10" s="580"/>
      <c r="K10" s="580"/>
      <c r="L10" s="580"/>
      <c r="M10" s="580">
        <v>6000</v>
      </c>
      <c r="N10" s="581"/>
      <c r="O10" s="581"/>
      <c r="P10" s="581"/>
      <c r="Q10" s="581"/>
      <c r="R10" s="582"/>
      <c r="S10" s="583">
        <f t="shared" ref="S10:S23" si="0">SUM(G10:R10)</f>
        <v>552148</v>
      </c>
      <c r="T10" s="584"/>
      <c r="U10" s="581"/>
      <c r="V10" s="582"/>
      <c r="W10" s="585">
        <f>SUM(S10:V10)</f>
        <v>552148</v>
      </c>
      <c r="X10" s="586"/>
    </row>
    <row r="11" spans="1:31" ht="17.25" customHeight="1" thickTop="1" thickBot="1" x14ac:dyDescent="0.35">
      <c r="A11" s="588"/>
      <c r="B11" s="1335"/>
      <c r="C11" s="1627"/>
      <c r="D11" s="1387" t="s">
        <v>299</v>
      </c>
      <c r="E11" s="1629"/>
      <c r="F11" s="589"/>
      <c r="G11" s="590">
        <f t="shared" ref="G11:R11" si="1">G10+G12</f>
        <v>351489</v>
      </c>
      <c r="H11" s="590">
        <f t="shared" si="1"/>
        <v>76057</v>
      </c>
      <c r="I11" s="590">
        <f t="shared" si="1"/>
        <v>118602</v>
      </c>
      <c r="J11" s="590">
        <f t="shared" si="1"/>
        <v>0</v>
      </c>
      <c r="K11" s="590">
        <f t="shared" si="1"/>
        <v>0</v>
      </c>
      <c r="L11" s="590">
        <f t="shared" si="1"/>
        <v>0</v>
      </c>
      <c r="M11" s="590">
        <f t="shared" si="1"/>
        <v>6000</v>
      </c>
      <c r="N11" s="590">
        <f t="shared" si="1"/>
        <v>0</v>
      </c>
      <c r="O11" s="590">
        <f t="shared" si="1"/>
        <v>0</v>
      </c>
      <c r="P11" s="590">
        <f t="shared" si="1"/>
        <v>0</v>
      </c>
      <c r="Q11" s="590">
        <f t="shared" si="1"/>
        <v>0</v>
      </c>
      <c r="R11" s="590">
        <f t="shared" si="1"/>
        <v>0</v>
      </c>
      <c r="S11" s="591">
        <f t="shared" si="0"/>
        <v>552148</v>
      </c>
      <c r="T11" s="592">
        <f>T10+T12</f>
        <v>0</v>
      </c>
      <c r="U11" s="590">
        <f>U10+U12</f>
        <v>0</v>
      </c>
      <c r="V11" s="593">
        <f>V10+V12</f>
        <v>0</v>
      </c>
      <c r="W11" s="594">
        <f>W10+W12</f>
        <v>552148</v>
      </c>
      <c r="X11" s="567"/>
      <c r="Y11" s="810"/>
      <c r="Z11" s="567"/>
      <c r="AA11" s="567"/>
      <c r="AB11" s="567"/>
      <c r="AC11" s="567"/>
      <c r="AD11" s="567"/>
      <c r="AE11" s="567"/>
    </row>
    <row r="12" spans="1:31" s="1257" customFormat="1" ht="17.25" customHeight="1" thickTop="1" x14ac:dyDescent="0.3">
      <c r="A12" s="1254"/>
      <c r="B12" s="1255"/>
      <c r="C12" s="1628"/>
      <c r="D12" s="1339" t="s">
        <v>17</v>
      </c>
      <c r="E12" s="1630"/>
      <c r="F12" s="1302"/>
      <c r="G12" s="1303">
        <v>0</v>
      </c>
      <c r="H12" s="1303">
        <v>0</v>
      </c>
      <c r="I12" s="1303"/>
      <c r="J12" s="1303"/>
      <c r="K12" s="1303"/>
      <c r="L12" s="1303"/>
      <c r="M12" s="1303"/>
      <c r="N12" s="1303"/>
      <c r="O12" s="1303"/>
      <c r="P12" s="1303"/>
      <c r="Q12" s="1303"/>
      <c r="R12" s="1304"/>
      <c r="S12" s="1305">
        <f t="shared" si="0"/>
        <v>0</v>
      </c>
      <c r="T12" s="1306"/>
      <c r="U12" s="1303"/>
      <c r="V12" s="1304"/>
      <c r="W12" s="1307">
        <f t="shared" ref="W12:W23" si="2">SUM(S12:V12)</f>
        <v>0</v>
      </c>
      <c r="X12" s="1256"/>
      <c r="Y12" s="811">
        <v>13552</v>
      </c>
    </row>
    <row r="13" spans="1:31" ht="17.25" customHeight="1" x14ac:dyDescent="0.3">
      <c r="A13" s="595"/>
      <c r="B13" s="596"/>
      <c r="C13" s="597"/>
      <c r="D13" s="326"/>
      <c r="E13" s="598"/>
      <c r="F13" s="599"/>
      <c r="G13" s="600"/>
      <c r="H13" s="600"/>
      <c r="I13" s="600"/>
      <c r="J13" s="600"/>
      <c r="K13" s="600"/>
      <c r="L13" s="600"/>
      <c r="M13" s="600"/>
      <c r="N13" s="601"/>
      <c r="O13" s="601"/>
      <c r="P13" s="601"/>
      <c r="Q13" s="601"/>
      <c r="R13" s="602"/>
      <c r="S13" s="603"/>
      <c r="T13" s="604"/>
      <c r="U13" s="601"/>
      <c r="V13" s="602"/>
      <c r="W13" s="605"/>
      <c r="Y13" s="812"/>
    </row>
    <row r="14" spans="1:31" s="587" customFormat="1" ht="17.25" customHeight="1" thickBot="1" x14ac:dyDescent="0.35">
      <c r="A14" s="606">
        <v>1</v>
      </c>
      <c r="B14" s="607">
        <v>4</v>
      </c>
      <c r="C14" s="1631" t="s">
        <v>10</v>
      </c>
      <c r="D14" s="1397" t="s">
        <v>709</v>
      </c>
      <c r="E14" s="1634" t="s">
        <v>269</v>
      </c>
      <c r="F14" s="608">
        <v>28</v>
      </c>
      <c r="G14" s="609">
        <v>73132</v>
      </c>
      <c r="H14" s="609">
        <v>16041</v>
      </c>
      <c r="I14" s="609">
        <v>12378</v>
      </c>
      <c r="J14" s="609"/>
      <c r="K14" s="609"/>
      <c r="L14" s="609"/>
      <c r="M14" s="609">
        <v>920</v>
      </c>
      <c r="N14" s="610"/>
      <c r="O14" s="610"/>
      <c r="P14" s="610"/>
      <c r="Q14" s="610"/>
      <c r="R14" s="611"/>
      <c r="S14" s="612">
        <f t="shared" si="0"/>
        <v>102471</v>
      </c>
      <c r="T14" s="613"/>
      <c r="U14" s="610"/>
      <c r="V14" s="611"/>
      <c r="W14" s="614">
        <f t="shared" si="2"/>
        <v>102471</v>
      </c>
      <c r="X14" s="586"/>
      <c r="Y14" s="813"/>
    </row>
    <row r="15" spans="1:31" ht="17.25" customHeight="1" thickTop="1" thickBot="1" x14ac:dyDescent="0.35">
      <c r="A15" s="588"/>
      <c r="B15" s="1335"/>
      <c r="C15" s="1632"/>
      <c r="D15" s="1387" t="s">
        <v>299</v>
      </c>
      <c r="E15" s="1623"/>
      <c r="F15" s="615"/>
      <c r="G15" s="590">
        <f t="shared" ref="G15:R15" si="3">G14+G16</f>
        <v>73132</v>
      </c>
      <c r="H15" s="590">
        <f t="shared" si="3"/>
        <v>16041</v>
      </c>
      <c r="I15" s="590">
        <f t="shared" si="3"/>
        <v>12378</v>
      </c>
      <c r="J15" s="590">
        <f t="shared" si="3"/>
        <v>0</v>
      </c>
      <c r="K15" s="590">
        <f t="shared" si="3"/>
        <v>0</v>
      </c>
      <c r="L15" s="590">
        <f t="shared" si="3"/>
        <v>0</v>
      </c>
      <c r="M15" s="590">
        <f t="shared" si="3"/>
        <v>920</v>
      </c>
      <c r="N15" s="590">
        <f t="shared" si="3"/>
        <v>0</v>
      </c>
      <c r="O15" s="590">
        <f t="shared" si="3"/>
        <v>0</v>
      </c>
      <c r="P15" s="590">
        <f t="shared" si="3"/>
        <v>0</v>
      </c>
      <c r="Q15" s="590">
        <f t="shared" si="3"/>
        <v>0</v>
      </c>
      <c r="R15" s="590">
        <f t="shared" si="3"/>
        <v>0</v>
      </c>
      <c r="S15" s="591">
        <f t="shared" si="0"/>
        <v>102471</v>
      </c>
      <c r="T15" s="592">
        <f>T14+T16</f>
        <v>0</v>
      </c>
      <c r="U15" s="590">
        <f>U14+U16</f>
        <v>0</v>
      </c>
      <c r="V15" s="593">
        <f>V14+V16</f>
        <v>0</v>
      </c>
      <c r="W15" s="616">
        <f t="shared" si="2"/>
        <v>102471</v>
      </c>
      <c r="Y15" s="812"/>
    </row>
    <row r="16" spans="1:31" s="1257" customFormat="1" ht="17.25" customHeight="1" thickTop="1" x14ac:dyDescent="0.3">
      <c r="A16" s="1254"/>
      <c r="B16" s="1255"/>
      <c r="C16" s="1633"/>
      <c r="D16" s="1339" t="s">
        <v>17</v>
      </c>
      <c r="E16" s="1624"/>
      <c r="F16" s="1308"/>
      <c r="G16" s="1303"/>
      <c r="H16" s="1303"/>
      <c r="I16" s="1303"/>
      <c r="J16" s="1303"/>
      <c r="K16" s="1303"/>
      <c r="L16" s="1303"/>
      <c r="M16" s="1303">
        <v>0</v>
      </c>
      <c r="N16" s="1309"/>
      <c r="O16" s="1309"/>
      <c r="P16" s="1309"/>
      <c r="Q16" s="1309"/>
      <c r="R16" s="1310"/>
      <c r="S16" s="1311">
        <f>SUM(G16:R16)</f>
        <v>0</v>
      </c>
      <c r="T16" s="1312"/>
      <c r="U16" s="1309"/>
      <c r="V16" s="1310"/>
      <c r="W16" s="1313">
        <f t="shared" si="2"/>
        <v>0</v>
      </c>
      <c r="X16" s="1256"/>
      <c r="Y16" s="811">
        <v>6288</v>
      </c>
    </row>
    <row r="17" spans="1:25" ht="17.25" customHeight="1" x14ac:dyDescent="0.3">
      <c r="A17" s="617"/>
      <c r="B17" s="618"/>
      <c r="C17" s="619"/>
      <c r="D17" s="327"/>
      <c r="E17" s="620"/>
      <c r="F17" s="621"/>
      <c r="G17" s="622"/>
      <c r="H17" s="622"/>
      <c r="I17" s="622"/>
      <c r="J17" s="622"/>
      <c r="K17" s="622"/>
      <c r="L17" s="622"/>
      <c r="M17" s="622"/>
      <c r="N17" s="623"/>
      <c r="O17" s="623"/>
      <c r="P17" s="623"/>
      <c r="Q17" s="623"/>
      <c r="R17" s="624"/>
      <c r="S17" s="625"/>
      <c r="T17" s="626"/>
      <c r="U17" s="623"/>
      <c r="V17" s="624"/>
      <c r="W17" s="627"/>
      <c r="Y17" s="812"/>
    </row>
    <row r="18" spans="1:25" s="587" customFormat="1" ht="17.25" customHeight="1" thickBot="1" x14ac:dyDescent="0.35">
      <c r="A18" s="628">
        <v>1</v>
      </c>
      <c r="B18" s="629">
        <v>5</v>
      </c>
      <c r="C18" s="1620" t="s">
        <v>379</v>
      </c>
      <c r="D18" s="1397" t="s">
        <v>709</v>
      </c>
      <c r="E18" s="1615" t="s">
        <v>334</v>
      </c>
      <c r="F18" s="630">
        <v>17</v>
      </c>
      <c r="G18" s="631">
        <v>64297</v>
      </c>
      <c r="H18" s="631">
        <v>12663</v>
      </c>
      <c r="I18" s="631">
        <v>29182</v>
      </c>
      <c r="J18" s="631"/>
      <c r="K18" s="631"/>
      <c r="L18" s="631"/>
      <c r="M18" s="631">
        <v>552</v>
      </c>
      <c r="N18" s="632"/>
      <c r="O18" s="632"/>
      <c r="P18" s="632"/>
      <c r="Q18" s="632"/>
      <c r="R18" s="633"/>
      <c r="S18" s="634">
        <f t="shared" si="0"/>
        <v>106694</v>
      </c>
      <c r="T18" s="635"/>
      <c r="U18" s="632"/>
      <c r="V18" s="633"/>
      <c r="W18" s="636">
        <f t="shared" si="2"/>
        <v>106694</v>
      </c>
      <c r="X18" s="586"/>
    </row>
    <row r="19" spans="1:25" ht="17.25" customHeight="1" thickTop="1" thickBot="1" x14ac:dyDescent="0.35">
      <c r="A19" s="637"/>
      <c r="B19" s="1335"/>
      <c r="C19" s="1621"/>
      <c r="D19" s="1387" t="s">
        <v>299</v>
      </c>
      <c r="E19" s="1623"/>
      <c r="F19" s="615"/>
      <c r="G19" s="590">
        <f t="shared" ref="G19:R19" si="4">G18+G20</f>
        <v>64297</v>
      </c>
      <c r="H19" s="590">
        <f t="shared" si="4"/>
        <v>12663</v>
      </c>
      <c r="I19" s="590">
        <f t="shared" si="4"/>
        <v>29182</v>
      </c>
      <c r="J19" s="590">
        <f t="shared" si="4"/>
        <v>0</v>
      </c>
      <c r="K19" s="590">
        <f t="shared" si="4"/>
        <v>0</v>
      </c>
      <c r="L19" s="590">
        <f t="shared" si="4"/>
        <v>0</v>
      </c>
      <c r="M19" s="590">
        <f t="shared" si="4"/>
        <v>552</v>
      </c>
      <c r="N19" s="590">
        <f t="shared" si="4"/>
        <v>0</v>
      </c>
      <c r="O19" s="590">
        <f t="shared" si="4"/>
        <v>0</v>
      </c>
      <c r="P19" s="590">
        <f t="shared" si="4"/>
        <v>0</v>
      </c>
      <c r="Q19" s="590">
        <f t="shared" si="4"/>
        <v>0</v>
      </c>
      <c r="R19" s="590">
        <f t="shared" si="4"/>
        <v>0</v>
      </c>
      <c r="S19" s="591">
        <f t="shared" si="0"/>
        <v>106694</v>
      </c>
      <c r="T19" s="592">
        <f>T18+T20</f>
        <v>0</v>
      </c>
      <c r="U19" s="590">
        <f>U18+U20</f>
        <v>0</v>
      </c>
      <c r="V19" s="593">
        <f>V18+V20</f>
        <v>0</v>
      </c>
      <c r="W19" s="616">
        <f t="shared" si="2"/>
        <v>106694</v>
      </c>
    </row>
    <row r="20" spans="1:25" s="1257" customFormat="1" ht="17.25" customHeight="1" thickTop="1" x14ac:dyDescent="0.3">
      <c r="A20" s="1258"/>
      <c r="B20" s="1259"/>
      <c r="C20" s="1622"/>
      <c r="D20" s="1339" t="s">
        <v>17</v>
      </c>
      <c r="E20" s="1624"/>
      <c r="F20" s="1260"/>
      <c r="G20" s="1261"/>
      <c r="H20" s="1261"/>
      <c r="I20" s="1261"/>
      <c r="J20" s="1261"/>
      <c r="K20" s="1261"/>
      <c r="L20" s="1261"/>
      <c r="M20" s="1261"/>
      <c r="N20" s="1262"/>
      <c r="O20" s="1262"/>
      <c r="P20" s="1262"/>
      <c r="Q20" s="1262"/>
      <c r="R20" s="1263"/>
      <c r="S20" s="1264">
        <f t="shared" si="0"/>
        <v>0</v>
      </c>
      <c r="T20" s="1265"/>
      <c r="U20" s="1262"/>
      <c r="V20" s="1263"/>
      <c r="W20" s="1266">
        <f t="shared" si="2"/>
        <v>0</v>
      </c>
      <c r="X20" s="1256"/>
    </row>
    <row r="21" spans="1:25" ht="17.25" customHeight="1" x14ac:dyDescent="0.3">
      <c r="A21" s="638"/>
      <c r="B21" s="618"/>
      <c r="C21" s="639"/>
      <c r="D21" s="328"/>
      <c r="E21" s="640"/>
      <c r="F21" s="641"/>
      <c r="G21" s="622"/>
      <c r="H21" s="622"/>
      <c r="I21" s="622"/>
      <c r="J21" s="622"/>
      <c r="K21" s="622"/>
      <c r="L21" s="622"/>
      <c r="M21" s="622"/>
      <c r="N21" s="623"/>
      <c r="O21" s="623"/>
      <c r="P21" s="623"/>
      <c r="Q21" s="623"/>
      <c r="R21" s="624"/>
      <c r="S21" s="625"/>
      <c r="T21" s="626"/>
      <c r="U21" s="623"/>
      <c r="V21" s="624"/>
      <c r="W21" s="627"/>
    </row>
    <row r="22" spans="1:25" ht="17.25" customHeight="1" x14ac:dyDescent="0.3">
      <c r="A22" s="642">
        <v>1</v>
      </c>
      <c r="B22" s="643">
        <v>2</v>
      </c>
      <c r="C22" s="644" t="s">
        <v>6</v>
      </c>
      <c r="D22" s="324"/>
      <c r="E22" s="645"/>
      <c r="F22" s="646"/>
      <c r="G22" s="647"/>
      <c r="H22" s="647"/>
      <c r="I22" s="647"/>
      <c r="J22" s="647"/>
      <c r="K22" s="647"/>
      <c r="L22" s="647"/>
      <c r="M22" s="647"/>
      <c r="N22" s="648"/>
      <c r="O22" s="648"/>
      <c r="P22" s="648"/>
      <c r="Q22" s="648"/>
      <c r="R22" s="649"/>
      <c r="S22" s="650">
        <f t="shared" si="0"/>
        <v>0</v>
      </c>
      <c r="T22" s="651"/>
      <c r="U22" s="648"/>
      <c r="V22" s="649"/>
      <c r="W22" s="652">
        <f t="shared" si="2"/>
        <v>0</v>
      </c>
    </row>
    <row r="23" spans="1:25" s="587" customFormat="1" ht="17.25" customHeight="1" x14ac:dyDescent="0.3">
      <c r="A23" s="653"/>
      <c r="B23" s="374"/>
      <c r="C23" s="1612" t="s">
        <v>392</v>
      </c>
      <c r="D23" s="1397" t="s">
        <v>709</v>
      </c>
      <c r="E23" s="1613" t="s">
        <v>350</v>
      </c>
      <c r="F23" s="654">
        <v>49</v>
      </c>
      <c r="G23" s="655">
        <v>259254</v>
      </c>
      <c r="H23" s="655">
        <v>54687</v>
      </c>
      <c r="I23" s="655">
        <v>29647</v>
      </c>
      <c r="J23" s="655">
        <v>1500</v>
      </c>
      <c r="K23" s="655"/>
      <c r="L23" s="655"/>
      <c r="M23" s="655">
        <v>14014</v>
      </c>
      <c r="N23" s="656"/>
      <c r="O23" s="656"/>
      <c r="P23" s="656"/>
      <c r="Q23" s="656"/>
      <c r="R23" s="657"/>
      <c r="S23" s="658">
        <f t="shared" si="0"/>
        <v>359102</v>
      </c>
      <c r="T23" s="659"/>
      <c r="U23" s="656"/>
      <c r="V23" s="657"/>
      <c r="W23" s="660">
        <f t="shared" si="2"/>
        <v>359102</v>
      </c>
      <c r="X23" s="586"/>
    </row>
    <row r="24" spans="1:25" ht="17.25" customHeight="1" x14ac:dyDescent="0.3">
      <c r="A24" s="637"/>
      <c r="B24" s="1335"/>
      <c r="C24" s="1612"/>
      <c r="D24" s="1387" t="s">
        <v>299</v>
      </c>
      <c r="E24" s="1613"/>
      <c r="F24" s="615"/>
      <c r="G24" s="590">
        <f t="shared" ref="G24:W24" si="5">G23+G25</f>
        <v>259254</v>
      </c>
      <c r="H24" s="590">
        <f t="shared" si="5"/>
        <v>54687</v>
      </c>
      <c r="I24" s="590">
        <f t="shared" si="5"/>
        <v>29647</v>
      </c>
      <c r="J24" s="590">
        <f t="shared" si="5"/>
        <v>1500</v>
      </c>
      <c r="K24" s="590">
        <f t="shared" si="5"/>
        <v>0</v>
      </c>
      <c r="L24" s="590">
        <f t="shared" si="5"/>
        <v>0</v>
      </c>
      <c r="M24" s="590">
        <f t="shared" si="5"/>
        <v>14014</v>
      </c>
      <c r="N24" s="590">
        <f t="shared" si="5"/>
        <v>0</v>
      </c>
      <c r="O24" s="590">
        <f t="shared" si="5"/>
        <v>0</v>
      </c>
      <c r="P24" s="590">
        <f t="shared" si="5"/>
        <v>0</v>
      </c>
      <c r="Q24" s="590">
        <f t="shared" si="5"/>
        <v>0</v>
      </c>
      <c r="R24" s="590">
        <f t="shared" si="5"/>
        <v>0</v>
      </c>
      <c r="S24" s="661">
        <f t="shared" si="5"/>
        <v>359102</v>
      </c>
      <c r="T24" s="592">
        <f t="shared" si="5"/>
        <v>0</v>
      </c>
      <c r="U24" s="590">
        <f t="shared" si="5"/>
        <v>0</v>
      </c>
      <c r="V24" s="593">
        <f t="shared" si="5"/>
        <v>0</v>
      </c>
      <c r="W24" s="594">
        <f t="shared" si="5"/>
        <v>359102</v>
      </c>
    </row>
    <row r="25" spans="1:25" s="1257" customFormat="1" ht="17.25" customHeight="1" x14ac:dyDescent="0.3">
      <c r="A25" s="1345"/>
      <c r="B25" s="662"/>
      <c r="C25" s="1612"/>
      <c r="D25" s="1339" t="s">
        <v>17</v>
      </c>
      <c r="E25" s="1613"/>
      <c r="F25" s="1346"/>
      <c r="G25" s="1069"/>
      <c r="H25" s="1069"/>
      <c r="I25" s="1069"/>
      <c r="J25" s="1069"/>
      <c r="K25" s="1069"/>
      <c r="L25" s="1069"/>
      <c r="M25" s="1069"/>
      <c r="N25" s="1068"/>
      <c r="O25" s="1068"/>
      <c r="P25" s="1068"/>
      <c r="Q25" s="1068"/>
      <c r="R25" s="1070"/>
      <c r="S25" s="1347">
        <f>SUM(G25:R25)</f>
        <v>0</v>
      </c>
      <c r="T25" s="1071"/>
      <c r="U25" s="1068"/>
      <c r="V25" s="1070"/>
      <c r="W25" s="1348">
        <f>SUM(S25:V25)</f>
        <v>0</v>
      </c>
      <c r="X25" s="1256"/>
      <c r="Y25" s="1349"/>
    </row>
    <row r="26" spans="1:25" s="587" customFormat="1" ht="17.25" hidden="1" customHeight="1" x14ac:dyDescent="0.3">
      <c r="A26" s="653"/>
      <c r="B26" s="374"/>
      <c r="C26" s="1616" t="s">
        <v>382</v>
      </c>
      <c r="D26" s="1397" t="s">
        <v>709</v>
      </c>
      <c r="E26" s="1619" t="s">
        <v>350</v>
      </c>
      <c r="F26" s="654"/>
      <c r="G26" s="655"/>
      <c r="H26" s="655"/>
      <c r="I26" s="655"/>
      <c r="J26" s="655"/>
      <c r="K26" s="655"/>
      <c r="L26" s="655"/>
      <c r="M26" s="655"/>
      <c r="N26" s="656"/>
      <c r="O26" s="656"/>
      <c r="P26" s="656"/>
      <c r="Q26" s="656"/>
      <c r="R26" s="657"/>
      <c r="S26" s="658">
        <f>SUM(G26:R26)</f>
        <v>0</v>
      </c>
      <c r="T26" s="659"/>
      <c r="U26" s="656"/>
      <c r="V26" s="657"/>
      <c r="W26" s="660">
        <f>SUM(S26:V26)</f>
        <v>0</v>
      </c>
      <c r="X26" s="586"/>
    </row>
    <row r="27" spans="1:25" ht="17.25" hidden="1" customHeight="1" x14ac:dyDescent="0.3">
      <c r="A27" s="637"/>
      <c r="B27" s="1335"/>
      <c r="C27" s="1617"/>
      <c r="D27" s="1387" t="s">
        <v>299</v>
      </c>
      <c r="E27" s="1619"/>
      <c r="F27" s="615"/>
      <c r="G27" s="590">
        <f t="shared" ref="G27:W27" si="6">G26+G28</f>
        <v>0</v>
      </c>
      <c r="H27" s="590">
        <f t="shared" si="6"/>
        <v>0</v>
      </c>
      <c r="I27" s="590">
        <f t="shared" si="6"/>
        <v>0</v>
      </c>
      <c r="J27" s="590">
        <f t="shared" si="6"/>
        <v>0</v>
      </c>
      <c r="K27" s="590">
        <f t="shared" si="6"/>
        <v>0</v>
      </c>
      <c r="L27" s="590">
        <f t="shared" si="6"/>
        <v>0</v>
      </c>
      <c r="M27" s="590">
        <f t="shared" si="6"/>
        <v>0</v>
      </c>
      <c r="N27" s="590">
        <f t="shared" si="6"/>
        <v>0</v>
      </c>
      <c r="O27" s="590">
        <f t="shared" si="6"/>
        <v>0</v>
      </c>
      <c r="P27" s="590">
        <f t="shared" si="6"/>
        <v>0</v>
      </c>
      <c r="Q27" s="590">
        <f t="shared" si="6"/>
        <v>0</v>
      </c>
      <c r="R27" s="590">
        <f t="shared" si="6"/>
        <v>0</v>
      </c>
      <c r="S27" s="661">
        <f t="shared" si="6"/>
        <v>0</v>
      </c>
      <c r="T27" s="592">
        <f t="shared" si="6"/>
        <v>0</v>
      </c>
      <c r="U27" s="590">
        <f t="shared" si="6"/>
        <v>0</v>
      </c>
      <c r="V27" s="593">
        <f t="shared" si="6"/>
        <v>0</v>
      </c>
      <c r="W27" s="594">
        <f t="shared" si="6"/>
        <v>0</v>
      </c>
    </row>
    <row r="28" spans="1:25" ht="17.25" hidden="1" customHeight="1" x14ac:dyDescent="0.3">
      <c r="A28" s="637"/>
      <c r="B28" s="1335"/>
      <c r="C28" s="1618"/>
      <c r="D28" s="1339" t="s">
        <v>17</v>
      </c>
      <c r="E28" s="1619"/>
      <c r="F28" s="615"/>
      <c r="G28" s="590"/>
      <c r="H28" s="590"/>
      <c r="I28" s="590"/>
      <c r="J28" s="590"/>
      <c r="K28" s="590"/>
      <c r="L28" s="590"/>
      <c r="M28" s="590"/>
      <c r="N28" s="663"/>
      <c r="O28" s="663"/>
      <c r="P28" s="663"/>
      <c r="Q28" s="663"/>
      <c r="R28" s="664"/>
      <c r="S28" s="591">
        <f>SUM(G28:R28)</f>
        <v>0</v>
      </c>
      <c r="T28" s="665"/>
      <c r="U28" s="663"/>
      <c r="V28" s="664"/>
      <c r="W28" s="616">
        <f>SUM(S28:V28)</f>
        <v>0</v>
      </c>
    </row>
    <row r="29" spans="1:25" s="587" customFormat="1" ht="17.25" hidden="1" customHeight="1" x14ac:dyDescent="0.3">
      <c r="A29" s="653"/>
      <c r="B29" s="374"/>
      <c r="C29" s="1612" t="s">
        <v>383</v>
      </c>
      <c r="D29" s="1397" t="s">
        <v>709</v>
      </c>
      <c r="E29" s="1613" t="s">
        <v>350</v>
      </c>
      <c r="F29" s="654"/>
      <c r="G29" s="655"/>
      <c r="H29" s="655"/>
      <c r="I29" s="655"/>
      <c r="J29" s="655"/>
      <c r="K29" s="655"/>
      <c r="L29" s="655"/>
      <c r="M29" s="655"/>
      <c r="N29" s="656"/>
      <c r="O29" s="656"/>
      <c r="P29" s="656"/>
      <c r="Q29" s="656"/>
      <c r="R29" s="657"/>
      <c r="S29" s="658">
        <f>SUM(G29:R29)</f>
        <v>0</v>
      </c>
      <c r="T29" s="659"/>
      <c r="U29" s="656"/>
      <c r="V29" s="657"/>
      <c r="W29" s="660">
        <f>SUM(S29:V29)</f>
        <v>0</v>
      </c>
      <c r="X29" s="586"/>
    </row>
    <row r="30" spans="1:25" ht="17.25" hidden="1" customHeight="1" x14ac:dyDescent="0.3">
      <c r="A30" s="637"/>
      <c r="B30" s="1335"/>
      <c r="C30" s="1612"/>
      <c r="D30" s="1387" t="s">
        <v>299</v>
      </c>
      <c r="E30" s="1613"/>
      <c r="F30" s="615"/>
      <c r="G30" s="590">
        <f t="shared" ref="G30:W30" si="7">G29+G31</f>
        <v>0</v>
      </c>
      <c r="H30" s="590">
        <f t="shared" si="7"/>
        <v>0</v>
      </c>
      <c r="I30" s="590">
        <f t="shared" si="7"/>
        <v>0</v>
      </c>
      <c r="J30" s="590">
        <f t="shared" si="7"/>
        <v>0</v>
      </c>
      <c r="K30" s="590">
        <f t="shared" si="7"/>
        <v>0</v>
      </c>
      <c r="L30" s="590">
        <f t="shared" si="7"/>
        <v>0</v>
      </c>
      <c r="M30" s="590">
        <f t="shared" si="7"/>
        <v>0</v>
      </c>
      <c r="N30" s="590">
        <f t="shared" si="7"/>
        <v>0</v>
      </c>
      <c r="O30" s="590">
        <f t="shared" si="7"/>
        <v>0</v>
      </c>
      <c r="P30" s="590">
        <f t="shared" si="7"/>
        <v>0</v>
      </c>
      <c r="Q30" s="590">
        <f t="shared" si="7"/>
        <v>0</v>
      </c>
      <c r="R30" s="590">
        <f t="shared" si="7"/>
        <v>0</v>
      </c>
      <c r="S30" s="661">
        <f t="shared" si="7"/>
        <v>0</v>
      </c>
      <c r="T30" s="592">
        <f t="shared" si="7"/>
        <v>0</v>
      </c>
      <c r="U30" s="590">
        <f t="shared" si="7"/>
        <v>0</v>
      </c>
      <c r="V30" s="593">
        <f t="shared" si="7"/>
        <v>0</v>
      </c>
      <c r="W30" s="594">
        <f t="shared" si="7"/>
        <v>0</v>
      </c>
    </row>
    <row r="31" spans="1:25" ht="17.25" hidden="1" customHeight="1" x14ac:dyDescent="0.3">
      <c r="A31" s="637"/>
      <c r="B31" s="1335"/>
      <c r="C31" s="1612"/>
      <c r="D31" s="1339" t="s">
        <v>17</v>
      </c>
      <c r="E31" s="1613"/>
      <c r="F31" s="615"/>
      <c r="G31" s="590"/>
      <c r="H31" s="590"/>
      <c r="I31" s="590"/>
      <c r="J31" s="590"/>
      <c r="K31" s="590"/>
      <c r="L31" s="590"/>
      <c r="M31" s="590"/>
      <c r="N31" s="663"/>
      <c r="O31" s="663"/>
      <c r="P31" s="663"/>
      <c r="Q31" s="663"/>
      <c r="R31" s="664"/>
      <c r="S31" s="591">
        <f>SUM(G31:R31)</f>
        <v>0</v>
      </c>
      <c r="T31" s="665"/>
      <c r="U31" s="663"/>
      <c r="V31" s="664"/>
      <c r="W31" s="616">
        <f>SUM(S31:V31)</f>
        <v>0</v>
      </c>
    </row>
    <row r="32" spans="1:25" s="587" customFormat="1" ht="17.25" hidden="1" customHeight="1" x14ac:dyDescent="0.3">
      <c r="A32" s="653"/>
      <c r="B32" s="374"/>
      <c r="C32" s="1612" t="s">
        <v>384</v>
      </c>
      <c r="D32" s="1397" t="s">
        <v>709</v>
      </c>
      <c r="E32" s="1613" t="s">
        <v>350</v>
      </c>
      <c r="F32" s="654"/>
      <c r="G32" s="655"/>
      <c r="H32" s="655"/>
      <c r="I32" s="655"/>
      <c r="J32" s="655"/>
      <c r="K32" s="655"/>
      <c r="L32" s="655"/>
      <c r="M32" s="655"/>
      <c r="N32" s="656"/>
      <c r="O32" s="656"/>
      <c r="P32" s="656"/>
      <c r="Q32" s="656"/>
      <c r="R32" s="657"/>
      <c r="S32" s="658">
        <f>SUM(G32:R32)</f>
        <v>0</v>
      </c>
      <c r="T32" s="659"/>
      <c r="U32" s="656"/>
      <c r="V32" s="657"/>
      <c r="W32" s="660">
        <f>SUM(S32:V32)</f>
        <v>0</v>
      </c>
      <c r="X32" s="586"/>
    </row>
    <row r="33" spans="1:24" ht="17.25" hidden="1" customHeight="1" x14ac:dyDescent="0.3">
      <c r="A33" s="637"/>
      <c r="B33" s="1335"/>
      <c r="C33" s="1612"/>
      <c r="D33" s="1387" t="s">
        <v>299</v>
      </c>
      <c r="E33" s="1613"/>
      <c r="F33" s="615"/>
      <c r="G33" s="590">
        <f t="shared" ref="G33:W33" si="8">G32+G34</f>
        <v>0</v>
      </c>
      <c r="H33" s="590">
        <f t="shared" si="8"/>
        <v>0</v>
      </c>
      <c r="I33" s="590">
        <f t="shared" si="8"/>
        <v>0</v>
      </c>
      <c r="J33" s="590">
        <f t="shared" si="8"/>
        <v>0</v>
      </c>
      <c r="K33" s="590">
        <f t="shared" si="8"/>
        <v>0</v>
      </c>
      <c r="L33" s="590">
        <f t="shared" si="8"/>
        <v>0</v>
      </c>
      <c r="M33" s="590">
        <f t="shared" si="8"/>
        <v>0</v>
      </c>
      <c r="N33" s="590">
        <f t="shared" si="8"/>
        <v>0</v>
      </c>
      <c r="O33" s="590">
        <f t="shared" si="8"/>
        <v>0</v>
      </c>
      <c r="P33" s="590">
        <f t="shared" si="8"/>
        <v>0</v>
      </c>
      <c r="Q33" s="590">
        <f t="shared" si="8"/>
        <v>0</v>
      </c>
      <c r="R33" s="590">
        <f t="shared" si="8"/>
        <v>0</v>
      </c>
      <c r="S33" s="661">
        <f t="shared" si="8"/>
        <v>0</v>
      </c>
      <c r="T33" s="592">
        <f t="shared" si="8"/>
        <v>0</v>
      </c>
      <c r="U33" s="590">
        <f t="shared" si="8"/>
        <v>0</v>
      </c>
      <c r="V33" s="593">
        <f t="shared" si="8"/>
        <v>0</v>
      </c>
      <c r="W33" s="594">
        <f t="shared" si="8"/>
        <v>0</v>
      </c>
    </row>
    <row r="34" spans="1:24" ht="17.25" hidden="1" customHeight="1" x14ac:dyDescent="0.3">
      <c r="A34" s="637"/>
      <c r="B34" s="1335"/>
      <c r="C34" s="1612"/>
      <c r="D34" s="1339" t="s">
        <v>17</v>
      </c>
      <c r="E34" s="1613"/>
      <c r="F34" s="615"/>
      <c r="G34" s="590"/>
      <c r="H34" s="590"/>
      <c r="I34" s="590"/>
      <c r="J34" s="590"/>
      <c r="K34" s="590"/>
      <c r="L34" s="590"/>
      <c r="M34" s="590"/>
      <c r="N34" s="663"/>
      <c r="O34" s="663"/>
      <c r="P34" s="663"/>
      <c r="Q34" s="663"/>
      <c r="R34" s="664"/>
      <c r="S34" s="591">
        <f>SUM(G34:R34)</f>
        <v>0</v>
      </c>
      <c r="T34" s="665"/>
      <c r="U34" s="663"/>
      <c r="V34" s="664"/>
      <c r="W34" s="616">
        <f>SUM(S34:V34)</f>
        <v>0</v>
      </c>
    </row>
    <row r="35" spans="1:24" s="587" customFormat="1" ht="17.25" customHeight="1" x14ac:dyDescent="0.3">
      <c r="A35" s="653"/>
      <c r="B35" s="374"/>
      <c r="C35" s="1612" t="s">
        <v>590</v>
      </c>
      <c r="D35" s="1397" t="s">
        <v>709</v>
      </c>
      <c r="E35" s="1613" t="s">
        <v>334</v>
      </c>
      <c r="F35" s="654">
        <v>4</v>
      </c>
      <c r="G35" s="655">
        <v>65646</v>
      </c>
      <c r="H35" s="655">
        <v>2231</v>
      </c>
      <c r="I35" s="655">
        <v>18474</v>
      </c>
      <c r="J35" s="655"/>
      <c r="K35" s="655"/>
      <c r="L35" s="655"/>
      <c r="M35" s="655">
        <v>2676</v>
      </c>
      <c r="N35" s="656"/>
      <c r="O35" s="656"/>
      <c r="P35" s="656"/>
      <c r="Q35" s="656"/>
      <c r="R35" s="657"/>
      <c r="S35" s="658">
        <f>SUM(G35:R35)</f>
        <v>89027</v>
      </c>
      <c r="T35" s="659"/>
      <c r="U35" s="656"/>
      <c r="V35" s="657"/>
      <c r="W35" s="660">
        <f>SUM(S35:V35)</f>
        <v>89027</v>
      </c>
      <c r="X35" s="586"/>
    </row>
    <row r="36" spans="1:24" ht="17.25" customHeight="1" x14ac:dyDescent="0.3">
      <c r="A36" s="637"/>
      <c r="B36" s="1335"/>
      <c r="C36" s="1612"/>
      <c r="D36" s="1387" t="s">
        <v>299</v>
      </c>
      <c r="E36" s="1613"/>
      <c r="F36" s="615"/>
      <c r="G36" s="590">
        <f t="shared" ref="G36:W36" si="9">G35+G37</f>
        <v>65646</v>
      </c>
      <c r="H36" s="590">
        <f t="shared" si="9"/>
        <v>2231</v>
      </c>
      <c r="I36" s="590">
        <f t="shared" si="9"/>
        <v>18474</v>
      </c>
      <c r="J36" s="590">
        <f t="shared" si="9"/>
        <v>0</v>
      </c>
      <c r="K36" s="590">
        <f t="shared" si="9"/>
        <v>0</v>
      </c>
      <c r="L36" s="590">
        <f t="shared" si="9"/>
        <v>0</v>
      </c>
      <c r="M36" s="590">
        <f t="shared" si="9"/>
        <v>2676</v>
      </c>
      <c r="N36" s="590">
        <f t="shared" si="9"/>
        <v>0</v>
      </c>
      <c r="O36" s="590">
        <f t="shared" si="9"/>
        <v>0</v>
      </c>
      <c r="P36" s="590">
        <f t="shared" si="9"/>
        <v>0</v>
      </c>
      <c r="Q36" s="590">
        <f t="shared" si="9"/>
        <v>0</v>
      </c>
      <c r="R36" s="590">
        <f t="shared" si="9"/>
        <v>0</v>
      </c>
      <c r="S36" s="661">
        <f t="shared" si="9"/>
        <v>89027</v>
      </c>
      <c r="T36" s="592">
        <f t="shared" si="9"/>
        <v>0</v>
      </c>
      <c r="U36" s="590">
        <f t="shared" si="9"/>
        <v>0</v>
      </c>
      <c r="V36" s="593">
        <f t="shared" si="9"/>
        <v>0</v>
      </c>
      <c r="W36" s="594">
        <f t="shared" si="9"/>
        <v>89027</v>
      </c>
    </row>
    <row r="37" spans="1:24" s="1023" customFormat="1" ht="17.25" customHeight="1" x14ac:dyDescent="0.3">
      <c r="A37" s="1032"/>
      <c r="B37" s="1333"/>
      <c r="C37" s="1612"/>
      <c r="D37" s="1339" t="s">
        <v>17</v>
      </c>
      <c r="E37" s="1613"/>
      <c r="F37" s="1045"/>
      <c r="G37" s="783">
        <v>0</v>
      </c>
      <c r="H37" s="783">
        <v>0</v>
      </c>
      <c r="I37" s="783">
        <v>0</v>
      </c>
      <c r="J37" s="783"/>
      <c r="K37" s="783"/>
      <c r="L37" s="783"/>
      <c r="M37" s="783">
        <v>0</v>
      </c>
      <c r="N37" s="782"/>
      <c r="O37" s="782"/>
      <c r="P37" s="782"/>
      <c r="Q37" s="782"/>
      <c r="R37" s="784"/>
      <c r="S37" s="1046">
        <f>SUM(G37:R37)</f>
        <v>0</v>
      </c>
      <c r="T37" s="785"/>
      <c r="U37" s="782"/>
      <c r="V37" s="784"/>
      <c r="W37" s="1047">
        <f>SUM(S37:V37)</f>
        <v>0</v>
      </c>
      <c r="X37" s="1022"/>
    </row>
    <row r="38" spans="1:24" s="587" customFormat="1" ht="17.25" customHeight="1" thickBot="1" x14ac:dyDescent="0.35">
      <c r="A38" s="653"/>
      <c r="B38" s="374"/>
      <c r="C38" s="1614" t="s">
        <v>385</v>
      </c>
      <c r="D38" s="1397" t="s">
        <v>709</v>
      </c>
      <c r="E38" s="1615" t="s">
        <v>334</v>
      </c>
      <c r="F38" s="666">
        <v>2</v>
      </c>
      <c r="G38" s="667">
        <v>7135</v>
      </c>
      <c r="H38" s="667">
        <v>1313</v>
      </c>
      <c r="I38" s="667">
        <v>800</v>
      </c>
      <c r="J38" s="667"/>
      <c r="K38" s="667"/>
      <c r="L38" s="667"/>
      <c r="M38" s="667">
        <v>0</v>
      </c>
      <c r="N38" s="668"/>
      <c r="O38" s="668"/>
      <c r="P38" s="668"/>
      <c r="Q38" s="668"/>
      <c r="R38" s="669"/>
      <c r="S38" s="670">
        <f>SUM(G38:R38)</f>
        <v>9248</v>
      </c>
      <c r="T38" s="671"/>
      <c r="U38" s="668"/>
      <c r="V38" s="669"/>
      <c r="W38" s="672">
        <f>SUM(S38:V38)</f>
        <v>9248</v>
      </c>
      <c r="X38" s="586"/>
    </row>
    <row r="39" spans="1:24" ht="17.25" customHeight="1" thickTop="1" thickBot="1" x14ac:dyDescent="0.35">
      <c r="A39" s="673"/>
      <c r="B39" s="674"/>
      <c r="C39" s="1614"/>
      <c r="D39" s="1387" t="s">
        <v>299</v>
      </c>
      <c r="E39" s="1615"/>
      <c r="F39" s="675"/>
      <c r="G39" s="590">
        <f t="shared" ref="G39:W39" si="10">G38+G40</f>
        <v>7135</v>
      </c>
      <c r="H39" s="590">
        <f t="shared" si="10"/>
        <v>1313</v>
      </c>
      <c r="I39" s="590">
        <f t="shared" si="10"/>
        <v>800</v>
      </c>
      <c r="J39" s="590">
        <f t="shared" si="10"/>
        <v>0</v>
      </c>
      <c r="K39" s="590">
        <f t="shared" si="10"/>
        <v>0</v>
      </c>
      <c r="L39" s="590">
        <f t="shared" si="10"/>
        <v>0</v>
      </c>
      <c r="M39" s="590">
        <f t="shared" si="10"/>
        <v>0</v>
      </c>
      <c r="N39" s="590">
        <f t="shared" si="10"/>
        <v>0</v>
      </c>
      <c r="O39" s="590">
        <f t="shared" si="10"/>
        <v>0</v>
      </c>
      <c r="P39" s="590">
        <f t="shared" si="10"/>
        <v>0</v>
      </c>
      <c r="Q39" s="590">
        <f t="shared" si="10"/>
        <v>0</v>
      </c>
      <c r="R39" s="590">
        <f t="shared" si="10"/>
        <v>0</v>
      </c>
      <c r="S39" s="661">
        <f t="shared" si="10"/>
        <v>9248</v>
      </c>
      <c r="T39" s="592">
        <f t="shared" si="10"/>
        <v>0</v>
      </c>
      <c r="U39" s="590">
        <f t="shared" si="10"/>
        <v>0</v>
      </c>
      <c r="V39" s="593">
        <f t="shared" si="10"/>
        <v>0</v>
      </c>
      <c r="W39" s="594">
        <f t="shared" si="10"/>
        <v>9248</v>
      </c>
    </row>
    <row r="40" spans="1:24" s="1023" customFormat="1" ht="17.25" customHeight="1" thickTop="1" thickBot="1" x14ac:dyDescent="0.35">
      <c r="A40" s="1014"/>
      <c r="B40" s="795"/>
      <c r="C40" s="1614"/>
      <c r="D40" s="1339" t="s">
        <v>17</v>
      </c>
      <c r="E40" s="1615"/>
      <c r="F40" s="1015"/>
      <c r="G40" s="1016"/>
      <c r="H40" s="1016">
        <v>0</v>
      </c>
      <c r="I40" s="1016">
        <v>0</v>
      </c>
      <c r="J40" s="1016"/>
      <c r="K40" s="1016"/>
      <c r="L40" s="1016"/>
      <c r="M40" s="1016">
        <v>0</v>
      </c>
      <c r="N40" s="1017"/>
      <c r="O40" s="1017"/>
      <c r="P40" s="1017"/>
      <c r="Q40" s="1017"/>
      <c r="R40" s="1018"/>
      <c r="S40" s="1019">
        <f>SUM(G40:R40)</f>
        <v>0</v>
      </c>
      <c r="T40" s="1020"/>
      <c r="U40" s="1017"/>
      <c r="V40" s="1018"/>
      <c r="W40" s="1021">
        <f>SUM(S40:V40)</f>
        <v>0</v>
      </c>
      <c r="X40" s="1022"/>
    </row>
    <row r="41" spans="1:24" s="587" customFormat="1" ht="17.25" customHeight="1" thickTop="1" thickBot="1" x14ac:dyDescent="0.35">
      <c r="A41" s="939"/>
      <c r="B41" s="676"/>
      <c r="C41" s="677" t="s">
        <v>360</v>
      </c>
      <c r="D41" s="678" t="s">
        <v>709</v>
      </c>
      <c r="E41" s="679"/>
      <c r="F41" s="680">
        <f>SUM(F10:F38)</f>
        <v>203</v>
      </c>
      <c r="G41" s="681">
        <f t="shared" ref="G41:W41" si="11">SUM(G10+G14+G18+G23+G26+G29+G32+G35+G38)</f>
        <v>820953</v>
      </c>
      <c r="H41" s="682">
        <f t="shared" si="11"/>
        <v>162992</v>
      </c>
      <c r="I41" s="681">
        <f t="shared" si="11"/>
        <v>209083</v>
      </c>
      <c r="J41" s="682">
        <f t="shared" si="11"/>
        <v>1500</v>
      </c>
      <c r="K41" s="681">
        <f t="shared" si="11"/>
        <v>0</v>
      </c>
      <c r="L41" s="682">
        <f t="shared" si="11"/>
        <v>0</v>
      </c>
      <c r="M41" s="681">
        <f t="shared" si="11"/>
        <v>24162</v>
      </c>
      <c r="N41" s="682">
        <f t="shared" si="11"/>
        <v>0</v>
      </c>
      <c r="O41" s="683">
        <f t="shared" si="11"/>
        <v>0</v>
      </c>
      <c r="P41" s="682">
        <f t="shared" si="11"/>
        <v>0</v>
      </c>
      <c r="Q41" s="681">
        <f t="shared" si="11"/>
        <v>0</v>
      </c>
      <c r="R41" s="684">
        <f t="shared" si="11"/>
        <v>0</v>
      </c>
      <c r="S41" s="685">
        <f t="shared" si="11"/>
        <v>1218690</v>
      </c>
      <c r="T41" s="681">
        <f t="shared" si="11"/>
        <v>0</v>
      </c>
      <c r="U41" s="681">
        <f t="shared" si="11"/>
        <v>0</v>
      </c>
      <c r="V41" s="682">
        <f t="shared" si="11"/>
        <v>0</v>
      </c>
      <c r="W41" s="686">
        <f t="shared" si="11"/>
        <v>1218690</v>
      </c>
      <c r="X41" s="586"/>
    </row>
    <row r="42" spans="1:24" ht="17.25" customHeight="1" thickTop="1" thickBot="1" x14ac:dyDescent="0.35">
      <c r="A42" s="687"/>
      <c r="B42" s="940"/>
      <c r="C42" s="688" t="s">
        <v>360</v>
      </c>
      <c r="D42" s="678" t="s">
        <v>299</v>
      </c>
      <c r="E42" s="689"/>
      <c r="F42" s="690"/>
      <c r="G42" s="691">
        <f t="shared" ref="G42:W42" si="12">SUM(G11+G15+G19+G24+G27+G30+G33+G36+G39)</f>
        <v>820953</v>
      </c>
      <c r="H42" s="692">
        <f t="shared" si="12"/>
        <v>162992</v>
      </c>
      <c r="I42" s="691">
        <f t="shared" si="12"/>
        <v>209083</v>
      </c>
      <c r="J42" s="692">
        <f t="shared" si="12"/>
        <v>1500</v>
      </c>
      <c r="K42" s="691">
        <f t="shared" si="12"/>
        <v>0</v>
      </c>
      <c r="L42" s="692">
        <f t="shared" si="12"/>
        <v>0</v>
      </c>
      <c r="M42" s="691">
        <f t="shared" si="12"/>
        <v>24162</v>
      </c>
      <c r="N42" s="692">
        <f t="shared" si="12"/>
        <v>0</v>
      </c>
      <c r="O42" s="693">
        <f t="shared" si="12"/>
        <v>0</v>
      </c>
      <c r="P42" s="692">
        <f t="shared" si="12"/>
        <v>0</v>
      </c>
      <c r="Q42" s="691">
        <f t="shared" si="12"/>
        <v>0</v>
      </c>
      <c r="R42" s="692">
        <f t="shared" si="12"/>
        <v>0</v>
      </c>
      <c r="S42" s="694">
        <f t="shared" si="12"/>
        <v>1218690</v>
      </c>
      <c r="T42" s="691">
        <f t="shared" si="12"/>
        <v>0</v>
      </c>
      <c r="U42" s="691">
        <f t="shared" si="12"/>
        <v>0</v>
      </c>
      <c r="V42" s="692">
        <f t="shared" si="12"/>
        <v>0</v>
      </c>
      <c r="W42" s="695">
        <f t="shared" si="12"/>
        <v>1218690</v>
      </c>
    </row>
    <row r="43" spans="1:24" s="1257" customFormat="1" ht="17.25" customHeight="1" thickTop="1" thickBot="1" x14ac:dyDescent="0.35">
      <c r="A43" s="1314"/>
      <c r="B43" s="1314"/>
      <c r="C43" s="1315" t="s">
        <v>360</v>
      </c>
      <c r="D43" s="1316" t="s">
        <v>17</v>
      </c>
      <c r="E43" s="1317"/>
      <c r="F43" s="1318"/>
      <c r="G43" s="1319">
        <f t="shared" ref="G43:W43" si="13">SUM(G12+G16+G20+G25+G28+G31+G34+G37+G40)</f>
        <v>0</v>
      </c>
      <c r="H43" s="1320">
        <f t="shared" si="13"/>
        <v>0</v>
      </c>
      <c r="I43" s="1319">
        <f t="shared" si="13"/>
        <v>0</v>
      </c>
      <c r="J43" s="1320">
        <f t="shared" si="13"/>
        <v>0</v>
      </c>
      <c r="K43" s="1319">
        <f t="shared" si="13"/>
        <v>0</v>
      </c>
      <c r="L43" s="1320">
        <f t="shared" si="13"/>
        <v>0</v>
      </c>
      <c r="M43" s="1319">
        <f t="shared" si="13"/>
        <v>0</v>
      </c>
      <c r="N43" s="1320">
        <f t="shared" si="13"/>
        <v>0</v>
      </c>
      <c r="O43" s="1321">
        <f t="shared" si="13"/>
        <v>0</v>
      </c>
      <c r="P43" s="1320">
        <f t="shared" si="13"/>
        <v>0</v>
      </c>
      <c r="Q43" s="1319">
        <f t="shared" si="13"/>
        <v>0</v>
      </c>
      <c r="R43" s="1320">
        <f t="shared" si="13"/>
        <v>0</v>
      </c>
      <c r="S43" s="1322">
        <f t="shared" si="13"/>
        <v>0</v>
      </c>
      <c r="T43" s="1319">
        <f t="shared" si="13"/>
        <v>0</v>
      </c>
      <c r="U43" s="1319">
        <f t="shared" si="13"/>
        <v>0</v>
      </c>
      <c r="V43" s="1320">
        <f t="shared" si="13"/>
        <v>0</v>
      </c>
      <c r="W43" s="1323">
        <f t="shared" si="13"/>
        <v>0</v>
      </c>
      <c r="X43" s="1256"/>
    </row>
    <row r="44" spans="1:24" ht="15" thickTop="1" x14ac:dyDescent="0.3"/>
  </sheetData>
  <sheetProtection selectLockedCells="1" selectUnlockedCells="1"/>
  <mergeCells count="46">
    <mergeCell ref="A6:A9"/>
    <mergeCell ref="B6:B9"/>
    <mergeCell ref="C6:C9"/>
    <mergeCell ref="E6:E9"/>
    <mergeCell ref="F6:F9"/>
    <mergeCell ref="C1:D1"/>
    <mergeCell ref="B3:V3"/>
    <mergeCell ref="R4:V4"/>
    <mergeCell ref="M6:P6"/>
    <mergeCell ref="Q7:Q9"/>
    <mergeCell ref="G6:L6"/>
    <mergeCell ref="Q6:R6"/>
    <mergeCell ref="S6:S9"/>
    <mergeCell ref="T6:V6"/>
    <mergeCell ref="V7:V9"/>
    <mergeCell ref="C2:D2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1"/>
  <sheetViews>
    <sheetView zoomScale="90" zoomScaleNormal="90" zoomScaleSheetLayoutView="100" workbookViewId="0">
      <selection sqref="A1:C1"/>
    </sheetView>
  </sheetViews>
  <sheetFormatPr defaultRowHeight="15" x14ac:dyDescent="0.3"/>
  <cols>
    <col min="1" max="1" width="4.5703125" style="458" customWidth="1"/>
    <col min="2" max="2" width="4.5703125" style="1127" customWidth="1"/>
    <col min="3" max="3" width="56.42578125" style="1128" customWidth="1"/>
    <col min="4" max="4" width="5.5703125" style="1129" customWidth="1"/>
    <col min="5" max="11" width="12.5703125" style="1130" customWidth="1"/>
    <col min="12" max="14" width="12.5703125" style="1152" customWidth="1"/>
    <col min="15" max="17" width="14" style="457" customWidth="1"/>
    <col min="18" max="256" width="9.140625" style="457"/>
    <col min="257" max="258" width="4.5703125" style="457" customWidth="1"/>
    <col min="259" max="259" width="56.42578125" style="457" customWidth="1"/>
    <col min="260" max="260" width="5.5703125" style="457" customWidth="1"/>
    <col min="261" max="270" width="12.5703125" style="457" customWidth="1"/>
    <col min="271" max="273" width="14" style="457" customWidth="1"/>
    <col min="274" max="512" width="9.140625" style="457"/>
    <col min="513" max="514" width="4.5703125" style="457" customWidth="1"/>
    <col min="515" max="515" width="56.42578125" style="457" customWidth="1"/>
    <col min="516" max="516" width="5.5703125" style="457" customWidth="1"/>
    <col min="517" max="526" width="12.5703125" style="457" customWidth="1"/>
    <col min="527" max="529" width="14" style="457" customWidth="1"/>
    <col min="530" max="768" width="9.140625" style="457"/>
    <col min="769" max="770" width="4.5703125" style="457" customWidth="1"/>
    <col min="771" max="771" width="56.42578125" style="457" customWidth="1"/>
    <col min="772" max="772" width="5.5703125" style="457" customWidth="1"/>
    <col min="773" max="782" width="12.5703125" style="457" customWidth="1"/>
    <col min="783" max="785" width="14" style="457" customWidth="1"/>
    <col min="786" max="1024" width="9.140625" style="457"/>
    <col min="1025" max="1026" width="4.5703125" style="457" customWidth="1"/>
    <col min="1027" max="1027" width="56.42578125" style="457" customWidth="1"/>
    <col min="1028" max="1028" width="5.5703125" style="457" customWidth="1"/>
    <col min="1029" max="1038" width="12.5703125" style="457" customWidth="1"/>
    <col min="1039" max="1041" width="14" style="457" customWidth="1"/>
    <col min="1042" max="1280" width="9.140625" style="457"/>
    <col min="1281" max="1282" width="4.5703125" style="457" customWidth="1"/>
    <col min="1283" max="1283" width="56.42578125" style="457" customWidth="1"/>
    <col min="1284" max="1284" width="5.5703125" style="457" customWidth="1"/>
    <col min="1285" max="1294" width="12.5703125" style="457" customWidth="1"/>
    <col min="1295" max="1297" width="14" style="457" customWidth="1"/>
    <col min="1298" max="1536" width="9.140625" style="457"/>
    <col min="1537" max="1538" width="4.5703125" style="457" customWidth="1"/>
    <col min="1539" max="1539" width="56.42578125" style="457" customWidth="1"/>
    <col min="1540" max="1540" width="5.5703125" style="457" customWidth="1"/>
    <col min="1541" max="1550" width="12.5703125" style="457" customWidth="1"/>
    <col min="1551" max="1553" width="14" style="457" customWidth="1"/>
    <col min="1554" max="1792" width="9.140625" style="457"/>
    <col min="1793" max="1794" width="4.5703125" style="457" customWidth="1"/>
    <col min="1795" max="1795" width="56.42578125" style="457" customWidth="1"/>
    <col min="1796" max="1796" width="5.5703125" style="457" customWidth="1"/>
    <col min="1797" max="1806" width="12.5703125" style="457" customWidth="1"/>
    <col min="1807" max="1809" width="14" style="457" customWidth="1"/>
    <col min="1810" max="2048" width="9.140625" style="457"/>
    <col min="2049" max="2050" width="4.5703125" style="457" customWidth="1"/>
    <col min="2051" max="2051" width="56.42578125" style="457" customWidth="1"/>
    <col min="2052" max="2052" width="5.5703125" style="457" customWidth="1"/>
    <col min="2053" max="2062" width="12.5703125" style="457" customWidth="1"/>
    <col min="2063" max="2065" width="14" style="457" customWidth="1"/>
    <col min="2066" max="2304" width="9.140625" style="457"/>
    <col min="2305" max="2306" width="4.5703125" style="457" customWidth="1"/>
    <col min="2307" max="2307" width="56.42578125" style="457" customWidth="1"/>
    <col min="2308" max="2308" width="5.5703125" style="457" customWidth="1"/>
    <col min="2309" max="2318" width="12.5703125" style="457" customWidth="1"/>
    <col min="2319" max="2321" width="14" style="457" customWidth="1"/>
    <col min="2322" max="2560" width="9.140625" style="457"/>
    <col min="2561" max="2562" width="4.5703125" style="457" customWidth="1"/>
    <col min="2563" max="2563" width="56.42578125" style="457" customWidth="1"/>
    <col min="2564" max="2564" width="5.5703125" style="457" customWidth="1"/>
    <col min="2565" max="2574" width="12.5703125" style="457" customWidth="1"/>
    <col min="2575" max="2577" width="14" style="457" customWidth="1"/>
    <col min="2578" max="2816" width="9.140625" style="457"/>
    <col min="2817" max="2818" width="4.5703125" style="457" customWidth="1"/>
    <col min="2819" max="2819" width="56.42578125" style="457" customWidth="1"/>
    <col min="2820" max="2820" width="5.5703125" style="457" customWidth="1"/>
    <col min="2821" max="2830" width="12.5703125" style="457" customWidth="1"/>
    <col min="2831" max="2833" width="14" style="457" customWidth="1"/>
    <col min="2834" max="3072" width="9.140625" style="457"/>
    <col min="3073" max="3074" width="4.5703125" style="457" customWidth="1"/>
    <col min="3075" max="3075" width="56.42578125" style="457" customWidth="1"/>
    <col min="3076" max="3076" width="5.5703125" style="457" customWidth="1"/>
    <col min="3077" max="3086" width="12.5703125" style="457" customWidth="1"/>
    <col min="3087" max="3089" width="14" style="457" customWidth="1"/>
    <col min="3090" max="3328" width="9.140625" style="457"/>
    <col min="3329" max="3330" width="4.5703125" style="457" customWidth="1"/>
    <col min="3331" max="3331" width="56.42578125" style="457" customWidth="1"/>
    <col min="3332" max="3332" width="5.5703125" style="457" customWidth="1"/>
    <col min="3333" max="3342" width="12.5703125" style="457" customWidth="1"/>
    <col min="3343" max="3345" width="14" style="457" customWidth="1"/>
    <col min="3346" max="3584" width="9.140625" style="457"/>
    <col min="3585" max="3586" width="4.5703125" style="457" customWidth="1"/>
    <col min="3587" max="3587" width="56.42578125" style="457" customWidth="1"/>
    <col min="3588" max="3588" width="5.5703125" style="457" customWidth="1"/>
    <col min="3589" max="3598" width="12.5703125" style="457" customWidth="1"/>
    <col min="3599" max="3601" width="14" style="457" customWidth="1"/>
    <col min="3602" max="3840" width="9.140625" style="457"/>
    <col min="3841" max="3842" width="4.5703125" style="457" customWidth="1"/>
    <col min="3843" max="3843" width="56.42578125" style="457" customWidth="1"/>
    <col min="3844" max="3844" width="5.5703125" style="457" customWidth="1"/>
    <col min="3845" max="3854" width="12.5703125" style="457" customWidth="1"/>
    <col min="3855" max="3857" width="14" style="457" customWidth="1"/>
    <col min="3858" max="4096" width="9.140625" style="457"/>
    <col min="4097" max="4098" width="4.5703125" style="457" customWidth="1"/>
    <col min="4099" max="4099" width="56.42578125" style="457" customWidth="1"/>
    <col min="4100" max="4100" width="5.5703125" style="457" customWidth="1"/>
    <col min="4101" max="4110" width="12.5703125" style="457" customWidth="1"/>
    <col min="4111" max="4113" width="14" style="457" customWidth="1"/>
    <col min="4114" max="4352" width="9.140625" style="457"/>
    <col min="4353" max="4354" width="4.5703125" style="457" customWidth="1"/>
    <col min="4355" max="4355" width="56.42578125" style="457" customWidth="1"/>
    <col min="4356" max="4356" width="5.5703125" style="457" customWidth="1"/>
    <col min="4357" max="4366" width="12.5703125" style="457" customWidth="1"/>
    <col min="4367" max="4369" width="14" style="457" customWidth="1"/>
    <col min="4370" max="4608" width="9.140625" style="457"/>
    <col min="4609" max="4610" width="4.5703125" style="457" customWidth="1"/>
    <col min="4611" max="4611" width="56.42578125" style="457" customWidth="1"/>
    <col min="4612" max="4612" width="5.5703125" style="457" customWidth="1"/>
    <col min="4613" max="4622" width="12.5703125" style="457" customWidth="1"/>
    <col min="4623" max="4625" width="14" style="457" customWidth="1"/>
    <col min="4626" max="4864" width="9.140625" style="457"/>
    <col min="4865" max="4866" width="4.5703125" style="457" customWidth="1"/>
    <col min="4867" max="4867" width="56.42578125" style="457" customWidth="1"/>
    <col min="4868" max="4868" width="5.5703125" style="457" customWidth="1"/>
    <col min="4869" max="4878" width="12.5703125" style="457" customWidth="1"/>
    <col min="4879" max="4881" width="14" style="457" customWidth="1"/>
    <col min="4882" max="5120" width="9.140625" style="457"/>
    <col min="5121" max="5122" width="4.5703125" style="457" customWidth="1"/>
    <col min="5123" max="5123" width="56.42578125" style="457" customWidth="1"/>
    <col min="5124" max="5124" width="5.5703125" style="457" customWidth="1"/>
    <col min="5125" max="5134" width="12.5703125" style="457" customWidth="1"/>
    <col min="5135" max="5137" width="14" style="457" customWidth="1"/>
    <col min="5138" max="5376" width="9.140625" style="457"/>
    <col min="5377" max="5378" width="4.5703125" style="457" customWidth="1"/>
    <col min="5379" max="5379" width="56.42578125" style="457" customWidth="1"/>
    <col min="5380" max="5380" width="5.5703125" style="457" customWidth="1"/>
    <col min="5381" max="5390" width="12.5703125" style="457" customWidth="1"/>
    <col min="5391" max="5393" width="14" style="457" customWidth="1"/>
    <col min="5394" max="5632" width="9.140625" style="457"/>
    <col min="5633" max="5634" width="4.5703125" style="457" customWidth="1"/>
    <col min="5635" max="5635" width="56.42578125" style="457" customWidth="1"/>
    <col min="5636" max="5636" width="5.5703125" style="457" customWidth="1"/>
    <col min="5637" max="5646" width="12.5703125" style="457" customWidth="1"/>
    <col min="5647" max="5649" width="14" style="457" customWidth="1"/>
    <col min="5650" max="5888" width="9.140625" style="457"/>
    <col min="5889" max="5890" width="4.5703125" style="457" customWidth="1"/>
    <col min="5891" max="5891" width="56.42578125" style="457" customWidth="1"/>
    <col min="5892" max="5892" width="5.5703125" style="457" customWidth="1"/>
    <col min="5893" max="5902" width="12.5703125" style="457" customWidth="1"/>
    <col min="5903" max="5905" width="14" style="457" customWidth="1"/>
    <col min="5906" max="6144" width="9.140625" style="457"/>
    <col min="6145" max="6146" width="4.5703125" style="457" customWidth="1"/>
    <col min="6147" max="6147" width="56.42578125" style="457" customWidth="1"/>
    <col min="6148" max="6148" width="5.5703125" style="457" customWidth="1"/>
    <col min="6149" max="6158" width="12.5703125" style="457" customWidth="1"/>
    <col min="6159" max="6161" width="14" style="457" customWidth="1"/>
    <col min="6162" max="6400" width="9.140625" style="457"/>
    <col min="6401" max="6402" width="4.5703125" style="457" customWidth="1"/>
    <col min="6403" max="6403" width="56.42578125" style="457" customWidth="1"/>
    <col min="6404" max="6404" width="5.5703125" style="457" customWidth="1"/>
    <col min="6405" max="6414" width="12.5703125" style="457" customWidth="1"/>
    <col min="6415" max="6417" width="14" style="457" customWidth="1"/>
    <col min="6418" max="6656" width="9.140625" style="457"/>
    <col min="6657" max="6658" width="4.5703125" style="457" customWidth="1"/>
    <col min="6659" max="6659" width="56.42578125" style="457" customWidth="1"/>
    <col min="6660" max="6660" width="5.5703125" style="457" customWidth="1"/>
    <col min="6661" max="6670" width="12.5703125" style="457" customWidth="1"/>
    <col min="6671" max="6673" width="14" style="457" customWidth="1"/>
    <col min="6674" max="6912" width="9.140625" style="457"/>
    <col min="6913" max="6914" width="4.5703125" style="457" customWidth="1"/>
    <col min="6915" max="6915" width="56.42578125" style="457" customWidth="1"/>
    <col min="6916" max="6916" width="5.5703125" style="457" customWidth="1"/>
    <col min="6917" max="6926" width="12.5703125" style="457" customWidth="1"/>
    <col min="6927" max="6929" width="14" style="457" customWidth="1"/>
    <col min="6930" max="7168" width="9.140625" style="457"/>
    <col min="7169" max="7170" width="4.5703125" style="457" customWidth="1"/>
    <col min="7171" max="7171" width="56.42578125" style="457" customWidth="1"/>
    <col min="7172" max="7172" width="5.5703125" style="457" customWidth="1"/>
    <col min="7173" max="7182" width="12.5703125" style="457" customWidth="1"/>
    <col min="7183" max="7185" width="14" style="457" customWidth="1"/>
    <col min="7186" max="7424" width="9.140625" style="457"/>
    <col min="7425" max="7426" width="4.5703125" style="457" customWidth="1"/>
    <col min="7427" max="7427" width="56.42578125" style="457" customWidth="1"/>
    <col min="7428" max="7428" width="5.5703125" style="457" customWidth="1"/>
    <col min="7429" max="7438" width="12.5703125" style="457" customWidth="1"/>
    <col min="7439" max="7441" width="14" style="457" customWidth="1"/>
    <col min="7442" max="7680" width="9.140625" style="457"/>
    <col min="7681" max="7682" width="4.5703125" style="457" customWidth="1"/>
    <col min="7683" max="7683" width="56.42578125" style="457" customWidth="1"/>
    <col min="7684" max="7684" width="5.5703125" style="457" customWidth="1"/>
    <col min="7685" max="7694" width="12.5703125" style="457" customWidth="1"/>
    <col min="7695" max="7697" width="14" style="457" customWidth="1"/>
    <col min="7698" max="7936" width="9.140625" style="457"/>
    <col min="7937" max="7938" width="4.5703125" style="457" customWidth="1"/>
    <col min="7939" max="7939" width="56.42578125" style="457" customWidth="1"/>
    <col min="7940" max="7940" width="5.5703125" style="457" customWidth="1"/>
    <col min="7941" max="7950" width="12.5703125" style="457" customWidth="1"/>
    <col min="7951" max="7953" width="14" style="457" customWidth="1"/>
    <col min="7954" max="8192" width="9.140625" style="457"/>
    <col min="8193" max="8194" width="4.5703125" style="457" customWidth="1"/>
    <col min="8195" max="8195" width="56.42578125" style="457" customWidth="1"/>
    <col min="8196" max="8196" width="5.5703125" style="457" customWidth="1"/>
    <col min="8197" max="8206" width="12.5703125" style="457" customWidth="1"/>
    <col min="8207" max="8209" width="14" style="457" customWidth="1"/>
    <col min="8210" max="8448" width="9.140625" style="457"/>
    <col min="8449" max="8450" width="4.5703125" style="457" customWidth="1"/>
    <col min="8451" max="8451" width="56.42578125" style="457" customWidth="1"/>
    <col min="8452" max="8452" width="5.5703125" style="457" customWidth="1"/>
    <col min="8453" max="8462" width="12.5703125" style="457" customWidth="1"/>
    <col min="8463" max="8465" width="14" style="457" customWidth="1"/>
    <col min="8466" max="8704" width="9.140625" style="457"/>
    <col min="8705" max="8706" width="4.5703125" style="457" customWidth="1"/>
    <col min="8707" max="8707" width="56.42578125" style="457" customWidth="1"/>
    <col min="8708" max="8708" width="5.5703125" style="457" customWidth="1"/>
    <col min="8709" max="8718" width="12.5703125" style="457" customWidth="1"/>
    <col min="8719" max="8721" width="14" style="457" customWidth="1"/>
    <col min="8722" max="8960" width="9.140625" style="457"/>
    <col min="8961" max="8962" width="4.5703125" style="457" customWidth="1"/>
    <col min="8963" max="8963" width="56.42578125" style="457" customWidth="1"/>
    <col min="8964" max="8964" width="5.5703125" style="457" customWidth="1"/>
    <col min="8965" max="8974" width="12.5703125" style="457" customWidth="1"/>
    <col min="8975" max="8977" width="14" style="457" customWidth="1"/>
    <col min="8978" max="9216" width="9.140625" style="457"/>
    <col min="9217" max="9218" width="4.5703125" style="457" customWidth="1"/>
    <col min="9219" max="9219" width="56.42578125" style="457" customWidth="1"/>
    <col min="9220" max="9220" width="5.5703125" style="457" customWidth="1"/>
    <col min="9221" max="9230" width="12.5703125" style="457" customWidth="1"/>
    <col min="9231" max="9233" width="14" style="457" customWidth="1"/>
    <col min="9234" max="9472" width="9.140625" style="457"/>
    <col min="9473" max="9474" width="4.5703125" style="457" customWidth="1"/>
    <col min="9475" max="9475" width="56.42578125" style="457" customWidth="1"/>
    <col min="9476" max="9476" width="5.5703125" style="457" customWidth="1"/>
    <col min="9477" max="9486" width="12.5703125" style="457" customWidth="1"/>
    <col min="9487" max="9489" width="14" style="457" customWidth="1"/>
    <col min="9490" max="9728" width="9.140625" style="457"/>
    <col min="9729" max="9730" width="4.5703125" style="457" customWidth="1"/>
    <col min="9731" max="9731" width="56.42578125" style="457" customWidth="1"/>
    <col min="9732" max="9732" width="5.5703125" style="457" customWidth="1"/>
    <col min="9733" max="9742" width="12.5703125" style="457" customWidth="1"/>
    <col min="9743" max="9745" width="14" style="457" customWidth="1"/>
    <col min="9746" max="9984" width="9.140625" style="457"/>
    <col min="9985" max="9986" width="4.5703125" style="457" customWidth="1"/>
    <col min="9987" max="9987" width="56.42578125" style="457" customWidth="1"/>
    <col min="9988" max="9988" width="5.5703125" style="457" customWidth="1"/>
    <col min="9989" max="9998" width="12.5703125" style="457" customWidth="1"/>
    <col min="9999" max="10001" width="14" style="457" customWidth="1"/>
    <col min="10002" max="10240" width="9.140625" style="457"/>
    <col min="10241" max="10242" width="4.5703125" style="457" customWidth="1"/>
    <col min="10243" max="10243" width="56.42578125" style="457" customWidth="1"/>
    <col min="10244" max="10244" width="5.5703125" style="457" customWidth="1"/>
    <col min="10245" max="10254" width="12.5703125" style="457" customWidth="1"/>
    <col min="10255" max="10257" width="14" style="457" customWidth="1"/>
    <col min="10258" max="10496" width="9.140625" style="457"/>
    <col min="10497" max="10498" width="4.5703125" style="457" customWidth="1"/>
    <col min="10499" max="10499" width="56.42578125" style="457" customWidth="1"/>
    <col min="10500" max="10500" width="5.5703125" style="457" customWidth="1"/>
    <col min="10501" max="10510" width="12.5703125" style="457" customWidth="1"/>
    <col min="10511" max="10513" width="14" style="457" customWidth="1"/>
    <col min="10514" max="10752" width="9.140625" style="457"/>
    <col min="10753" max="10754" width="4.5703125" style="457" customWidth="1"/>
    <col min="10755" max="10755" width="56.42578125" style="457" customWidth="1"/>
    <col min="10756" max="10756" width="5.5703125" style="457" customWidth="1"/>
    <col min="10757" max="10766" width="12.5703125" style="457" customWidth="1"/>
    <col min="10767" max="10769" width="14" style="457" customWidth="1"/>
    <col min="10770" max="11008" width="9.140625" style="457"/>
    <col min="11009" max="11010" width="4.5703125" style="457" customWidth="1"/>
    <col min="11011" max="11011" width="56.42578125" style="457" customWidth="1"/>
    <col min="11012" max="11012" width="5.5703125" style="457" customWidth="1"/>
    <col min="11013" max="11022" width="12.5703125" style="457" customWidth="1"/>
    <col min="11023" max="11025" width="14" style="457" customWidth="1"/>
    <col min="11026" max="11264" width="9.140625" style="457"/>
    <col min="11265" max="11266" width="4.5703125" style="457" customWidth="1"/>
    <col min="11267" max="11267" width="56.42578125" style="457" customWidth="1"/>
    <col min="11268" max="11268" width="5.5703125" style="457" customWidth="1"/>
    <col min="11269" max="11278" width="12.5703125" style="457" customWidth="1"/>
    <col min="11279" max="11281" width="14" style="457" customWidth="1"/>
    <col min="11282" max="11520" width="9.140625" style="457"/>
    <col min="11521" max="11522" width="4.5703125" style="457" customWidth="1"/>
    <col min="11523" max="11523" width="56.42578125" style="457" customWidth="1"/>
    <col min="11524" max="11524" width="5.5703125" style="457" customWidth="1"/>
    <col min="11525" max="11534" width="12.5703125" style="457" customWidth="1"/>
    <col min="11535" max="11537" width="14" style="457" customWidth="1"/>
    <col min="11538" max="11776" width="9.140625" style="457"/>
    <col min="11777" max="11778" width="4.5703125" style="457" customWidth="1"/>
    <col min="11779" max="11779" width="56.42578125" style="457" customWidth="1"/>
    <col min="11780" max="11780" width="5.5703125" style="457" customWidth="1"/>
    <col min="11781" max="11790" width="12.5703125" style="457" customWidth="1"/>
    <col min="11791" max="11793" width="14" style="457" customWidth="1"/>
    <col min="11794" max="12032" width="9.140625" style="457"/>
    <col min="12033" max="12034" width="4.5703125" style="457" customWidth="1"/>
    <col min="12035" max="12035" width="56.42578125" style="457" customWidth="1"/>
    <col min="12036" max="12036" width="5.5703125" style="457" customWidth="1"/>
    <col min="12037" max="12046" width="12.5703125" style="457" customWidth="1"/>
    <col min="12047" max="12049" width="14" style="457" customWidth="1"/>
    <col min="12050" max="12288" width="9.140625" style="457"/>
    <col min="12289" max="12290" width="4.5703125" style="457" customWidth="1"/>
    <col min="12291" max="12291" width="56.42578125" style="457" customWidth="1"/>
    <col min="12292" max="12292" width="5.5703125" style="457" customWidth="1"/>
    <col min="12293" max="12302" width="12.5703125" style="457" customWidth="1"/>
    <col min="12303" max="12305" width="14" style="457" customWidth="1"/>
    <col min="12306" max="12544" width="9.140625" style="457"/>
    <col min="12545" max="12546" width="4.5703125" style="457" customWidth="1"/>
    <col min="12547" max="12547" width="56.42578125" style="457" customWidth="1"/>
    <col min="12548" max="12548" width="5.5703125" style="457" customWidth="1"/>
    <col min="12549" max="12558" width="12.5703125" style="457" customWidth="1"/>
    <col min="12559" max="12561" width="14" style="457" customWidth="1"/>
    <col min="12562" max="12800" width="9.140625" style="457"/>
    <col min="12801" max="12802" width="4.5703125" style="457" customWidth="1"/>
    <col min="12803" max="12803" width="56.42578125" style="457" customWidth="1"/>
    <col min="12804" max="12804" width="5.5703125" style="457" customWidth="1"/>
    <col min="12805" max="12814" width="12.5703125" style="457" customWidth="1"/>
    <col min="12815" max="12817" width="14" style="457" customWidth="1"/>
    <col min="12818" max="13056" width="9.140625" style="457"/>
    <col min="13057" max="13058" width="4.5703125" style="457" customWidth="1"/>
    <col min="13059" max="13059" width="56.42578125" style="457" customWidth="1"/>
    <col min="13060" max="13060" width="5.5703125" style="457" customWidth="1"/>
    <col min="13061" max="13070" width="12.5703125" style="457" customWidth="1"/>
    <col min="13071" max="13073" width="14" style="457" customWidth="1"/>
    <col min="13074" max="13312" width="9.140625" style="457"/>
    <col min="13313" max="13314" width="4.5703125" style="457" customWidth="1"/>
    <col min="13315" max="13315" width="56.42578125" style="457" customWidth="1"/>
    <col min="13316" max="13316" width="5.5703125" style="457" customWidth="1"/>
    <col min="13317" max="13326" width="12.5703125" style="457" customWidth="1"/>
    <col min="13327" max="13329" width="14" style="457" customWidth="1"/>
    <col min="13330" max="13568" width="9.140625" style="457"/>
    <col min="13569" max="13570" width="4.5703125" style="457" customWidth="1"/>
    <col min="13571" max="13571" width="56.42578125" style="457" customWidth="1"/>
    <col min="13572" max="13572" width="5.5703125" style="457" customWidth="1"/>
    <col min="13573" max="13582" width="12.5703125" style="457" customWidth="1"/>
    <col min="13583" max="13585" width="14" style="457" customWidth="1"/>
    <col min="13586" max="13824" width="9.140625" style="457"/>
    <col min="13825" max="13826" width="4.5703125" style="457" customWidth="1"/>
    <col min="13827" max="13827" width="56.42578125" style="457" customWidth="1"/>
    <col min="13828" max="13828" width="5.5703125" style="457" customWidth="1"/>
    <col min="13829" max="13838" width="12.5703125" style="457" customWidth="1"/>
    <col min="13839" max="13841" width="14" style="457" customWidth="1"/>
    <col min="13842" max="14080" width="9.140625" style="457"/>
    <col min="14081" max="14082" width="4.5703125" style="457" customWidth="1"/>
    <col min="14083" max="14083" width="56.42578125" style="457" customWidth="1"/>
    <col min="14084" max="14084" width="5.5703125" style="457" customWidth="1"/>
    <col min="14085" max="14094" width="12.5703125" style="457" customWidth="1"/>
    <col min="14095" max="14097" width="14" style="457" customWidth="1"/>
    <col min="14098" max="14336" width="9.140625" style="457"/>
    <col min="14337" max="14338" width="4.5703125" style="457" customWidth="1"/>
    <col min="14339" max="14339" width="56.42578125" style="457" customWidth="1"/>
    <col min="14340" max="14340" width="5.5703125" style="457" customWidth="1"/>
    <col min="14341" max="14350" width="12.5703125" style="457" customWidth="1"/>
    <col min="14351" max="14353" width="14" style="457" customWidth="1"/>
    <col min="14354" max="14592" width="9.140625" style="457"/>
    <col min="14593" max="14594" width="4.5703125" style="457" customWidth="1"/>
    <col min="14595" max="14595" width="56.42578125" style="457" customWidth="1"/>
    <col min="14596" max="14596" width="5.5703125" style="457" customWidth="1"/>
    <col min="14597" max="14606" width="12.5703125" style="457" customWidth="1"/>
    <col min="14607" max="14609" width="14" style="457" customWidth="1"/>
    <col min="14610" max="14848" width="9.140625" style="457"/>
    <col min="14849" max="14850" width="4.5703125" style="457" customWidth="1"/>
    <col min="14851" max="14851" width="56.42578125" style="457" customWidth="1"/>
    <col min="14852" max="14852" width="5.5703125" style="457" customWidth="1"/>
    <col min="14853" max="14862" width="12.5703125" style="457" customWidth="1"/>
    <col min="14863" max="14865" width="14" style="457" customWidth="1"/>
    <col min="14866" max="15104" width="9.140625" style="457"/>
    <col min="15105" max="15106" width="4.5703125" style="457" customWidth="1"/>
    <col min="15107" max="15107" width="56.42578125" style="457" customWidth="1"/>
    <col min="15108" max="15108" width="5.5703125" style="457" customWidth="1"/>
    <col min="15109" max="15118" width="12.5703125" style="457" customWidth="1"/>
    <col min="15119" max="15121" width="14" style="457" customWidth="1"/>
    <col min="15122" max="15360" width="9.140625" style="457"/>
    <col min="15361" max="15362" width="4.5703125" style="457" customWidth="1"/>
    <col min="15363" max="15363" width="56.42578125" style="457" customWidth="1"/>
    <col min="15364" max="15364" width="5.5703125" style="457" customWidth="1"/>
    <col min="15365" max="15374" width="12.5703125" style="457" customWidth="1"/>
    <col min="15375" max="15377" width="14" style="457" customWidth="1"/>
    <col min="15378" max="15616" width="9.140625" style="457"/>
    <col min="15617" max="15618" width="4.5703125" style="457" customWidth="1"/>
    <col min="15619" max="15619" width="56.42578125" style="457" customWidth="1"/>
    <col min="15620" max="15620" width="5.5703125" style="457" customWidth="1"/>
    <col min="15621" max="15630" width="12.5703125" style="457" customWidth="1"/>
    <col min="15631" max="15633" width="14" style="457" customWidth="1"/>
    <col min="15634" max="15872" width="9.140625" style="457"/>
    <col min="15873" max="15874" width="4.5703125" style="457" customWidth="1"/>
    <col min="15875" max="15875" width="56.42578125" style="457" customWidth="1"/>
    <col min="15876" max="15876" width="5.5703125" style="457" customWidth="1"/>
    <col min="15877" max="15886" width="12.5703125" style="457" customWidth="1"/>
    <col min="15887" max="15889" width="14" style="457" customWidth="1"/>
    <col min="15890" max="16128" width="9.140625" style="457"/>
    <col min="16129" max="16130" width="4.5703125" style="457" customWidth="1"/>
    <col min="16131" max="16131" width="56.42578125" style="457" customWidth="1"/>
    <col min="16132" max="16132" width="5.5703125" style="457" customWidth="1"/>
    <col min="16133" max="16142" width="12.5703125" style="457" customWidth="1"/>
    <col min="16143" max="16145" width="14" style="457" customWidth="1"/>
    <col min="16146" max="16384" width="9.140625" style="457"/>
  </cols>
  <sheetData>
    <row r="1" spans="1:16384" s="1126" customFormat="1" ht="14.25" x14ac:dyDescent="0.3">
      <c r="A1" s="1651" t="s">
        <v>795</v>
      </c>
      <c r="B1" s="1651"/>
      <c r="C1" s="1651"/>
      <c r="D1" s="1123"/>
      <c r="E1" s="1124"/>
      <c r="F1" s="1124"/>
      <c r="G1" s="1124"/>
      <c r="H1" s="1124"/>
      <c r="I1" s="1124"/>
      <c r="J1" s="1124"/>
      <c r="K1" s="1124"/>
      <c r="L1" s="1125"/>
      <c r="M1" s="1125"/>
      <c r="N1" s="1125"/>
    </row>
    <row r="2" spans="1:16384" s="1126" customFormat="1" ht="14.25" x14ac:dyDescent="0.3">
      <c r="A2" s="1651" t="s">
        <v>694</v>
      </c>
      <c r="B2" s="1651"/>
      <c r="C2" s="1651"/>
      <c r="D2" s="144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1601"/>
      <c r="T2" s="1601"/>
      <c r="U2" s="1601"/>
      <c r="V2" s="1601"/>
      <c r="W2" s="1601"/>
      <c r="X2" s="1601"/>
      <c r="Y2" s="1601"/>
      <c r="Z2" s="1601"/>
      <c r="AA2" s="1601"/>
      <c r="AB2" s="1601"/>
      <c r="AC2" s="1601"/>
      <c r="AD2" s="1601"/>
      <c r="AE2" s="1601"/>
      <c r="AF2" s="1601"/>
      <c r="AG2" s="1601"/>
      <c r="AH2" s="1601"/>
      <c r="AI2" s="1601"/>
      <c r="AJ2" s="1601"/>
      <c r="AK2" s="1601"/>
      <c r="AL2" s="1601"/>
      <c r="AM2" s="1601"/>
      <c r="AN2" s="1601"/>
      <c r="AO2" s="1601"/>
      <c r="AP2" s="1601"/>
      <c r="AQ2" s="1601"/>
      <c r="AR2" s="1601"/>
      <c r="AS2" s="1601"/>
      <c r="AT2" s="1601"/>
      <c r="AU2" s="1601"/>
      <c r="AV2" s="1601"/>
      <c r="AW2" s="1601"/>
      <c r="AX2" s="1601"/>
      <c r="AY2" s="1601"/>
      <c r="AZ2" s="1601"/>
      <c r="BA2" s="1601"/>
      <c r="BB2" s="1601"/>
      <c r="BC2" s="1601"/>
      <c r="BD2" s="1601"/>
      <c r="BE2" s="1601"/>
      <c r="BF2" s="1601"/>
      <c r="BG2" s="1601"/>
      <c r="BH2" s="1601"/>
      <c r="BI2" s="1601"/>
      <c r="BJ2" s="1601"/>
      <c r="BK2" s="1601"/>
      <c r="BL2" s="1601"/>
      <c r="BM2" s="1601"/>
      <c r="BN2" s="1601"/>
      <c r="BO2" s="1601"/>
      <c r="BP2" s="1601"/>
      <c r="BQ2" s="1601"/>
      <c r="BR2" s="1601"/>
      <c r="BS2" s="1601"/>
      <c r="BT2" s="1601"/>
      <c r="BU2" s="1601"/>
      <c r="BV2" s="1601"/>
      <c r="BW2" s="1601"/>
      <c r="BX2" s="1601"/>
      <c r="BY2" s="1601"/>
      <c r="BZ2" s="1601"/>
      <c r="CA2" s="1601"/>
      <c r="CB2" s="1601"/>
      <c r="CC2" s="1601"/>
      <c r="CD2" s="1601"/>
      <c r="CE2" s="1601"/>
      <c r="CF2" s="1601"/>
      <c r="CG2" s="1601"/>
      <c r="CH2" s="1601"/>
      <c r="CI2" s="1601"/>
      <c r="CJ2" s="1601"/>
      <c r="CK2" s="1601"/>
      <c r="CL2" s="1601"/>
      <c r="CM2" s="1601"/>
      <c r="CN2" s="1601"/>
      <c r="CO2" s="1601"/>
      <c r="CP2" s="1601"/>
      <c r="CQ2" s="1601"/>
      <c r="CR2" s="1601"/>
      <c r="CS2" s="1601"/>
      <c r="CT2" s="1601"/>
      <c r="CU2" s="1601"/>
      <c r="CV2" s="1601"/>
      <c r="CW2" s="1601"/>
      <c r="CX2" s="1601"/>
      <c r="CY2" s="1601"/>
      <c r="CZ2" s="1601"/>
      <c r="DA2" s="1601"/>
      <c r="DB2" s="1601"/>
      <c r="DC2" s="1601"/>
      <c r="DD2" s="1601"/>
      <c r="DE2" s="1601"/>
      <c r="DF2" s="1601"/>
      <c r="DG2" s="1601"/>
      <c r="DH2" s="1601"/>
      <c r="DI2" s="1601"/>
      <c r="DJ2" s="1601"/>
      <c r="DK2" s="1601"/>
      <c r="DL2" s="1601"/>
      <c r="DM2" s="1601"/>
      <c r="DN2" s="1601"/>
      <c r="DO2" s="1601"/>
      <c r="DP2" s="1601"/>
      <c r="DQ2" s="1601"/>
      <c r="DR2" s="1601"/>
      <c r="DS2" s="1601"/>
      <c r="DT2" s="1601"/>
      <c r="DU2" s="1601"/>
      <c r="DV2" s="1601"/>
      <c r="DW2" s="1601"/>
      <c r="DX2" s="1601"/>
      <c r="DY2" s="1601"/>
      <c r="DZ2" s="1601"/>
      <c r="EA2" s="1601"/>
      <c r="EB2" s="1601"/>
      <c r="EC2" s="1601"/>
      <c r="ED2" s="1601"/>
      <c r="EE2" s="1601"/>
      <c r="EF2" s="1601"/>
      <c r="EG2" s="1601"/>
      <c r="EH2" s="1601"/>
      <c r="EI2" s="1601"/>
      <c r="EJ2" s="1601"/>
      <c r="EK2" s="1601"/>
      <c r="EL2" s="1601"/>
      <c r="EM2" s="1601"/>
      <c r="EN2" s="1601"/>
      <c r="EO2" s="1601"/>
      <c r="EP2" s="1601"/>
      <c r="EQ2" s="1601"/>
      <c r="ER2" s="1601"/>
      <c r="ES2" s="1601"/>
      <c r="ET2" s="1601"/>
      <c r="EU2" s="1601"/>
      <c r="EV2" s="1601"/>
      <c r="EW2" s="1601"/>
      <c r="EX2" s="1601"/>
      <c r="EY2" s="1601"/>
      <c r="EZ2" s="1601"/>
      <c r="FA2" s="1601"/>
      <c r="FB2" s="1601"/>
      <c r="FC2" s="1601"/>
      <c r="FD2" s="1601"/>
      <c r="FE2" s="1601"/>
      <c r="FF2" s="1601"/>
      <c r="FG2" s="1601"/>
      <c r="FH2" s="1601"/>
      <c r="FI2" s="1601"/>
      <c r="FJ2" s="1601"/>
      <c r="FK2" s="1601"/>
      <c r="FL2" s="1601"/>
      <c r="FM2" s="1601"/>
      <c r="FN2" s="1601"/>
      <c r="FO2" s="1601"/>
      <c r="FP2" s="1601"/>
      <c r="FQ2" s="1601"/>
      <c r="FR2" s="1601"/>
      <c r="FS2" s="1601"/>
      <c r="FT2" s="1601"/>
      <c r="FU2" s="1601"/>
      <c r="FV2" s="1601"/>
      <c r="FW2" s="1601"/>
      <c r="FX2" s="1601"/>
      <c r="FY2" s="1601"/>
      <c r="FZ2" s="1601"/>
      <c r="GA2" s="1601"/>
      <c r="GB2" s="1601"/>
      <c r="GC2" s="1601"/>
      <c r="GD2" s="1601"/>
      <c r="GE2" s="1601"/>
      <c r="GF2" s="1601"/>
      <c r="GG2" s="1601"/>
      <c r="GH2" s="1601"/>
      <c r="GI2" s="1601"/>
      <c r="GJ2" s="1601"/>
      <c r="GK2" s="1601"/>
      <c r="GL2" s="1601"/>
      <c r="GM2" s="1601"/>
      <c r="GN2" s="1601"/>
      <c r="GO2" s="1601"/>
      <c r="GP2" s="1601"/>
      <c r="GQ2" s="1601"/>
      <c r="GR2" s="1601"/>
      <c r="GS2" s="1601"/>
      <c r="GT2" s="1601"/>
      <c r="GU2" s="1601"/>
      <c r="GV2" s="1601"/>
      <c r="GW2" s="1601"/>
      <c r="GX2" s="1601"/>
      <c r="GY2" s="1601"/>
      <c r="GZ2" s="1601"/>
      <c r="HA2" s="1601"/>
      <c r="HB2" s="1601"/>
      <c r="HC2" s="1601"/>
      <c r="HD2" s="1601"/>
      <c r="HE2" s="1601"/>
      <c r="HF2" s="1601"/>
      <c r="HG2" s="1601"/>
      <c r="HH2" s="1601"/>
      <c r="HI2" s="1601"/>
      <c r="HJ2" s="1601"/>
      <c r="HK2" s="1601"/>
      <c r="HL2" s="1601"/>
      <c r="HM2" s="1601"/>
      <c r="HN2" s="1601"/>
      <c r="HO2" s="1601"/>
      <c r="HP2" s="1601"/>
      <c r="HQ2" s="1601"/>
      <c r="HR2" s="1601"/>
      <c r="HS2" s="1601"/>
      <c r="HT2" s="1601"/>
      <c r="HU2" s="1601"/>
      <c r="HV2" s="1601"/>
      <c r="HW2" s="1601"/>
      <c r="HX2" s="1601"/>
      <c r="HY2" s="1601"/>
      <c r="HZ2" s="1601"/>
      <c r="IA2" s="1601"/>
      <c r="IB2" s="1601"/>
      <c r="IC2" s="1601"/>
      <c r="ID2" s="1601"/>
      <c r="IE2" s="1601"/>
      <c r="IF2" s="1601"/>
      <c r="IG2" s="1601"/>
      <c r="IH2" s="1601"/>
      <c r="II2" s="1601"/>
      <c r="IJ2" s="1601"/>
      <c r="IK2" s="1601"/>
      <c r="IL2" s="1601"/>
      <c r="IM2" s="1601"/>
      <c r="IN2" s="1601"/>
      <c r="IO2" s="1601"/>
      <c r="IP2" s="1601"/>
      <c r="IQ2" s="1601"/>
      <c r="IR2" s="1601"/>
      <c r="IS2" s="1601"/>
      <c r="IT2" s="1601"/>
      <c r="IU2" s="1601"/>
      <c r="IV2" s="1601"/>
      <c r="IW2" s="1601"/>
      <c r="IX2" s="1601"/>
      <c r="IY2" s="1601"/>
      <c r="IZ2" s="1601"/>
      <c r="JA2" s="1601"/>
      <c r="JB2" s="1601"/>
      <c r="JC2" s="1601"/>
      <c r="JD2" s="1601"/>
      <c r="JE2" s="1601"/>
      <c r="JF2" s="1601"/>
      <c r="JG2" s="1601"/>
      <c r="JH2" s="1601"/>
      <c r="JI2" s="1601"/>
      <c r="JJ2" s="1601"/>
      <c r="JK2" s="1601"/>
      <c r="JL2" s="1601"/>
      <c r="JM2" s="1601"/>
      <c r="JN2" s="1601"/>
      <c r="JO2" s="1601"/>
      <c r="JP2" s="1601"/>
      <c r="JQ2" s="1601"/>
      <c r="JR2" s="1601"/>
      <c r="JS2" s="1601"/>
      <c r="JT2" s="1601"/>
      <c r="JU2" s="1601"/>
      <c r="JV2" s="1601"/>
      <c r="JW2" s="1601"/>
      <c r="JX2" s="1601"/>
      <c r="JY2" s="1601"/>
      <c r="JZ2" s="1601"/>
      <c r="KA2" s="1601"/>
      <c r="KB2" s="1601"/>
      <c r="KC2" s="1601"/>
      <c r="KD2" s="1601"/>
      <c r="KE2" s="1601"/>
      <c r="KF2" s="1601"/>
      <c r="KG2" s="1601"/>
      <c r="KH2" s="1601"/>
      <c r="KI2" s="1601"/>
      <c r="KJ2" s="1601"/>
      <c r="KK2" s="1601"/>
      <c r="KL2" s="1601"/>
      <c r="KM2" s="1601"/>
      <c r="KN2" s="1601"/>
      <c r="KO2" s="1601"/>
      <c r="KP2" s="1601"/>
      <c r="KQ2" s="1601"/>
      <c r="KR2" s="1601"/>
      <c r="KS2" s="1601"/>
      <c r="KT2" s="1601"/>
      <c r="KU2" s="1601"/>
      <c r="KV2" s="1601"/>
      <c r="KW2" s="1601"/>
      <c r="KX2" s="1601"/>
      <c r="KY2" s="1601"/>
      <c r="KZ2" s="1601"/>
      <c r="LA2" s="1601"/>
      <c r="LB2" s="1601"/>
      <c r="LC2" s="1601"/>
      <c r="LD2" s="1601"/>
      <c r="LE2" s="1601"/>
      <c r="LF2" s="1601"/>
      <c r="LG2" s="1601"/>
      <c r="LH2" s="1601"/>
      <c r="LI2" s="1601"/>
      <c r="LJ2" s="1601"/>
      <c r="LK2" s="1601"/>
      <c r="LL2" s="1601"/>
      <c r="LM2" s="1601"/>
      <c r="LN2" s="1601"/>
      <c r="LO2" s="1601"/>
      <c r="LP2" s="1601"/>
      <c r="LQ2" s="1601"/>
      <c r="LR2" s="1601"/>
      <c r="LS2" s="1601"/>
      <c r="LT2" s="1601"/>
      <c r="LU2" s="1601"/>
      <c r="LV2" s="1601"/>
      <c r="LW2" s="1601"/>
      <c r="LX2" s="1601"/>
      <c r="LY2" s="1601"/>
      <c r="LZ2" s="1601"/>
      <c r="MA2" s="1601"/>
      <c r="MB2" s="1601"/>
      <c r="MC2" s="1601"/>
      <c r="MD2" s="1601"/>
      <c r="ME2" s="1601"/>
      <c r="MF2" s="1601"/>
      <c r="MG2" s="1601"/>
      <c r="MH2" s="1601"/>
      <c r="MI2" s="1601"/>
      <c r="MJ2" s="1601"/>
      <c r="MK2" s="1601"/>
      <c r="ML2" s="1601"/>
      <c r="MM2" s="1601"/>
      <c r="MN2" s="1601"/>
      <c r="MO2" s="1601"/>
      <c r="MP2" s="1601"/>
      <c r="MQ2" s="1601"/>
      <c r="MR2" s="1601"/>
      <c r="MS2" s="1601"/>
      <c r="MT2" s="1601"/>
      <c r="MU2" s="1601"/>
      <c r="MV2" s="1601"/>
      <c r="MW2" s="1601"/>
      <c r="MX2" s="1601"/>
      <c r="MY2" s="1601"/>
      <c r="MZ2" s="1601"/>
      <c r="NA2" s="1601"/>
      <c r="NB2" s="1601"/>
      <c r="NC2" s="1601"/>
      <c r="ND2" s="1601"/>
      <c r="NE2" s="1601"/>
      <c r="NF2" s="1601"/>
      <c r="NG2" s="1601"/>
      <c r="NH2" s="1601"/>
      <c r="NI2" s="1601"/>
      <c r="NJ2" s="1601"/>
      <c r="NK2" s="1601"/>
      <c r="NL2" s="1601"/>
      <c r="NM2" s="1601"/>
      <c r="NN2" s="1601"/>
      <c r="NO2" s="1601"/>
      <c r="NP2" s="1601"/>
      <c r="NQ2" s="1601"/>
      <c r="NR2" s="1601"/>
      <c r="NS2" s="1601"/>
      <c r="NT2" s="1601"/>
      <c r="NU2" s="1601"/>
      <c r="NV2" s="1601"/>
      <c r="NW2" s="1601"/>
      <c r="NX2" s="1601"/>
      <c r="NY2" s="1601"/>
      <c r="NZ2" s="1601"/>
      <c r="OA2" s="1601"/>
      <c r="OB2" s="1601"/>
      <c r="OC2" s="1601"/>
      <c r="OD2" s="1601"/>
      <c r="OE2" s="1601"/>
      <c r="OF2" s="1601"/>
      <c r="OG2" s="1601"/>
      <c r="OH2" s="1601"/>
      <c r="OI2" s="1601"/>
      <c r="OJ2" s="1601"/>
      <c r="OK2" s="1601"/>
      <c r="OL2" s="1601"/>
      <c r="OM2" s="1601"/>
      <c r="ON2" s="1601"/>
      <c r="OO2" s="1601"/>
      <c r="OP2" s="1601"/>
      <c r="OQ2" s="1601"/>
      <c r="OR2" s="1601"/>
      <c r="OS2" s="1601"/>
      <c r="OT2" s="1601"/>
      <c r="OU2" s="1601"/>
      <c r="OV2" s="1601"/>
      <c r="OW2" s="1601"/>
      <c r="OX2" s="1601"/>
      <c r="OY2" s="1601"/>
      <c r="OZ2" s="1601"/>
      <c r="PA2" s="1601"/>
      <c r="PB2" s="1601"/>
      <c r="PC2" s="1601"/>
      <c r="PD2" s="1601"/>
      <c r="PE2" s="1601"/>
      <c r="PF2" s="1601"/>
      <c r="PG2" s="1601"/>
      <c r="PH2" s="1601"/>
      <c r="PI2" s="1601"/>
      <c r="PJ2" s="1601"/>
      <c r="PK2" s="1601"/>
      <c r="PL2" s="1601"/>
      <c r="PM2" s="1601"/>
      <c r="PN2" s="1601"/>
      <c r="PO2" s="1601"/>
      <c r="PP2" s="1601"/>
      <c r="PQ2" s="1601"/>
      <c r="PR2" s="1601"/>
      <c r="PS2" s="1601"/>
      <c r="PT2" s="1601"/>
      <c r="PU2" s="1601"/>
      <c r="PV2" s="1601"/>
      <c r="PW2" s="1601"/>
      <c r="PX2" s="1601"/>
      <c r="PY2" s="1601"/>
      <c r="PZ2" s="1601"/>
      <c r="QA2" s="1601"/>
      <c r="QB2" s="1601"/>
      <c r="QC2" s="1601"/>
      <c r="QD2" s="1601"/>
      <c r="QE2" s="1601"/>
      <c r="QF2" s="1601"/>
      <c r="QG2" s="1601"/>
      <c r="QH2" s="1601"/>
      <c r="QI2" s="1601"/>
      <c r="QJ2" s="1601"/>
      <c r="QK2" s="1601"/>
      <c r="QL2" s="1601"/>
      <c r="QM2" s="1601"/>
      <c r="QN2" s="1601"/>
      <c r="QO2" s="1601"/>
      <c r="QP2" s="1601"/>
      <c r="QQ2" s="1601"/>
      <c r="QR2" s="1601"/>
      <c r="QS2" s="1601"/>
      <c r="QT2" s="1601"/>
      <c r="QU2" s="1601"/>
      <c r="QV2" s="1601"/>
      <c r="QW2" s="1601"/>
      <c r="QX2" s="1601"/>
      <c r="QY2" s="1601"/>
      <c r="QZ2" s="1601"/>
      <c r="RA2" s="1601"/>
      <c r="RB2" s="1601"/>
      <c r="RC2" s="1601"/>
      <c r="RD2" s="1601"/>
      <c r="RE2" s="1601"/>
      <c r="RF2" s="1601"/>
      <c r="RG2" s="1601"/>
      <c r="RH2" s="1601"/>
      <c r="RI2" s="1601"/>
      <c r="RJ2" s="1601"/>
      <c r="RK2" s="1601"/>
      <c r="RL2" s="1601"/>
      <c r="RM2" s="1601"/>
      <c r="RN2" s="1601"/>
      <c r="RO2" s="1601"/>
      <c r="RP2" s="1601"/>
      <c r="RQ2" s="1601"/>
      <c r="RR2" s="1601"/>
      <c r="RS2" s="1601"/>
      <c r="RT2" s="1601"/>
      <c r="RU2" s="1601"/>
      <c r="RV2" s="1601"/>
      <c r="RW2" s="1601"/>
      <c r="RX2" s="1601"/>
      <c r="RY2" s="1601"/>
      <c r="RZ2" s="1601"/>
      <c r="SA2" s="1601"/>
      <c r="SB2" s="1601"/>
      <c r="SC2" s="1601"/>
      <c r="SD2" s="1601"/>
      <c r="SE2" s="1601"/>
      <c r="SF2" s="1601"/>
      <c r="SG2" s="1601"/>
      <c r="SH2" s="1601"/>
      <c r="SI2" s="1601"/>
      <c r="SJ2" s="1601"/>
      <c r="SK2" s="1601"/>
      <c r="SL2" s="1601"/>
      <c r="SM2" s="1601"/>
      <c r="SN2" s="1601"/>
      <c r="SO2" s="1601"/>
      <c r="SP2" s="1601"/>
      <c r="SQ2" s="1601"/>
      <c r="SR2" s="1601"/>
      <c r="SS2" s="1601"/>
      <c r="ST2" s="1601"/>
      <c r="SU2" s="1601"/>
      <c r="SV2" s="1601"/>
      <c r="SW2" s="1601"/>
      <c r="SX2" s="1601"/>
      <c r="SY2" s="1601"/>
      <c r="SZ2" s="1601"/>
      <c r="TA2" s="1601"/>
      <c r="TB2" s="1601"/>
      <c r="TC2" s="1601"/>
      <c r="TD2" s="1601"/>
      <c r="TE2" s="1601"/>
      <c r="TF2" s="1601"/>
      <c r="TG2" s="1601"/>
      <c r="TH2" s="1601"/>
      <c r="TI2" s="1601"/>
      <c r="TJ2" s="1601"/>
      <c r="TK2" s="1601"/>
      <c r="TL2" s="1601"/>
      <c r="TM2" s="1601"/>
      <c r="TN2" s="1601"/>
      <c r="TO2" s="1601"/>
      <c r="TP2" s="1601"/>
      <c r="TQ2" s="1601"/>
      <c r="TR2" s="1601"/>
      <c r="TS2" s="1601"/>
      <c r="TT2" s="1601"/>
      <c r="TU2" s="1601"/>
      <c r="TV2" s="1601"/>
      <c r="TW2" s="1601"/>
      <c r="TX2" s="1601"/>
      <c r="TY2" s="1601"/>
      <c r="TZ2" s="1601"/>
      <c r="UA2" s="1601"/>
      <c r="UB2" s="1601"/>
      <c r="UC2" s="1601"/>
      <c r="UD2" s="1601"/>
      <c r="UE2" s="1601"/>
      <c r="UF2" s="1601"/>
      <c r="UG2" s="1601"/>
      <c r="UH2" s="1601"/>
      <c r="UI2" s="1601"/>
      <c r="UJ2" s="1601"/>
      <c r="UK2" s="1601"/>
      <c r="UL2" s="1601"/>
      <c r="UM2" s="1601"/>
      <c r="UN2" s="1601"/>
      <c r="UO2" s="1601"/>
      <c r="UP2" s="1601"/>
      <c r="UQ2" s="1601"/>
      <c r="UR2" s="1601"/>
      <c r="US2" s="1601"/>
      <c r="UT2" s="1601"/>
      <c r="UU2" s="1601"/>
      <c r="UV2" s="1601"/>
      <c r="UW2" s="1601"/>
      <c r="UX2" s="1601"/>
      <c r="UY2" s="1601"/>
      <c r="UZ2" s="1601"/>
      <c r="VA2" s="1601"/>
      <c r="VB2" s="1601"/>
      <c r="VC2" s="1601"/>
      <c r="VD2" s="1601"/>
      <c r="VE2" s="1601"/>
      <c r="VF2" s="1601"/>
      <c r="VG2" s="1601"/>
      <c r="VH2" s="1601"/>
      <c r="VI2" s="1601"/>
      <c r="VJ2" s="1601"/>
      <c r="VK2" s="1601"/>
      <c r="VL2" s="1601"/>
      <c r="VM2" s="1601"/>
      <c r="VN2" s="1601"/>
      <c r="VO2" s="1601"/>
      <c r="VP2" s="1601"/>
      <c r="VQ2" s="1601"/>
      <c r="VR2" s="1601"/>
      <c r="VS2" s="1601"/>
      <c r="VT2" s="1601"/>
      <c r="VU2" s="1601"/>
      <c r="VV2" s="1601"/>
      <c r="VW2" s="1601"/>
      <c r="VX2" s="1601"/>
      <c r="VY2" s="1601"/>
      <c r="VZ2" s="1601"/>
      <c r="WA2" s="1601"/>
      <c r="WB2" s="1601"/>
      <c r="WC2" s="1601"/>
      <c r="WD2" s="1601"/>
      <c r="WE2" s="1601"/>
      <c r="WF2" s="1601"/>
      <c r="WG2" s="1601"/>
      <c r="WH2" s="1601"/>
      <c r="WI2" s="1601"/>
      <c r="WJ2" s="1601"/>
      <c r="WK2" s="1601"/>
      <c r="WL2" s="1601"/>
      <c r="WM2" s="1601"/>
      <c r="WN2" s="1601"/>
      <c r="WO2" s="1601"/>
      <c r="WP2" s="1601"/>
      <c r="WQ2" s="1601"/>
      <c r="WR2" s="1601"/>
      <c r="WS2" s="1601"/>
      <c r="WT2" s="1601"/>
      <c r="WU2" s="1601"/>
      <c r="WV2" s="1601"/>
      <c r="WW2" s="1601"/>
      <c r="WX2" s="1601"/>
      <c r="WY2" s="1601"/>
      <c r="WZ2" s="1601"/>
      <c r="XA2" s="1601"/>
      <c r="XB2" s="1601"/>
      <c r="XC2" s="1601"/>
      <c r="XD2" s="1601"/>
      <c r="XE2" s="1601"/>
      <c r="XF2" s="1601"/>
      <c r="XG2" s="1601"/>
      <c r="XH2" s="1601"/>
      <c r="XI2" s="1601"/>
      <c r="XJ2" s="1601"/>
      <c r="XK2" s="1601"/>
      <c r="XL2" s="1601"/>
      <c r="XM2" s="1601"/>
      <c r="XN2" s="1601"/>
      <c r="XO2" s="1601"/>
      <c r="XP2" s="1601"/>
      <c r="XQ2" s="1601"/>
      <c r="XR2" s="1601"/>
      <c r="XS2" s="1601"/>
      <c r="XT2" s="1601"/>
      <c r="XU2" s="1601"/>
      <c r="XV2" s="1601"/>
      <c r="XW2" s="1601"/>
      <c r="XX2" s="1601"/>
      <c r="XY2" s="1601"/>
      <c r="XZ2" s="1601"/>
      <c r="YA2" s="1601"/>
      <c r="YB2" s="1601"/>
      <c r="YC2" s="1601"/>
      <c r="YD2" s="1601"/>
      <c r="YE2" s="1601"/>
      <c r="YF2" s="1601"/>
      <c r="YG2" s="1601"/>
      <c r="YH2" s="1601"/>
      <c r="YI2" s="1601"/>
      <c r="YJ2" s="1601"/>
      <c r="YK2" s="1601"/>
      <c r="YL2" s="1601"/>
      <c r="YM2" s="1601"/>
      <c r="YN2" s="1601"/>
      <c r="YO2" s="1601"/>
      <c r="YP2" s="1601"/>
      <c r="YQ2" s="1601"/>
      <c r="YR2" s="1601"/>
      <c r="YS2" s="1601"/>
      <c r="YT2" s="1601"/>
      <c r="YU2" s="1601"/>
      <c r="YV2" s="1601"/>
      <c r="YW2" s="1601"/>
      <c r="YX2" s="1601"/>
      <c r="YY2" s="1601"/>
      <c r="YZ2" s="1601"/>
      <c r="ZA2" s="1601"/>
      <c r="ZB2" s="1601"/>
      <c r="ZC2" s="1601"/>
      <c r="ZD2" s="1601"/>
      <c r="ZE2" s="1601"/>
      <c r="ZF2" s="1601"/>
      <c r="ZG2" s="1601"/>
      <c r="ZH2" s="1601"/>
      <c r="ZI2" s="1601"/>
      <c r="ZJ2" s="1601"/>
      <c r="ZK2" s="1601"/>
      <c r="ZL2" s="1601"/>
      <c r="ZM2" s="1601"/>
      <c r="ZN2" s="1601"/>
      <c r="ZO2" s="1601"/>
      <c r="ZP2" s="1601"/>
      <c r="ZQ2" s="1601"/>
      <c r="ZR2" s="1601"/>
      <c r="ZS2" s="1601"/>
      <c r="ZT2" s="1601"/>
      <c r="ZU2" s="1601"/>
      <c r="ZV2" s="1601"/>
      <c r="ZW2" s="1601"/>
      <c r="ZX2" s="1601"/>
      <c r="ZY2" s="1601"/>
      <c r="ZZ2" s="1601"/>
      <c r="AAA2" s="1601"/>
      <c r="AAB2" s="1601"/>
      <c r="AAC2" s="1601"/>
      <c r="AAD2" s="1601"/>
      <c r="AAE2" s="1601"/>
      <c r="AAF2" s="1601"/>
      <c r="AAG2" s="1601"/>
      <c r="AAH2" s="1601"/>
      <c r="AAI2" s="1601"/>
      <c r="AAJ2" s="1601"/>
      <c r="AAK2" s="1601"/>
      <c r="AAL2" s="1601"/>
      <c r="AAM2" s="1601"/>
      <c r="AAN2" s="1601"/>
      <c r="AAO2" s="1601"/>
      <c r="AAP2" s="1601"/>
      <c r="AAQ2" s="1601"/>
      <c r="AAR2" s="1601"/>
      <c r="AAS2" s="1601"/>
      <c r="AAT2" s="1601"/>
      <c r="AAU2" s="1601"/>
      <c r="AAV2" s="1601"/>
      <c r="AAW2" s="1601"/>
      <c r="AAX2" s="1601"/>
      <c r="AAY2" s="1601"/>
      <c r="AAZ2" s="1601"/>
      <c r="ABA2" s="1601"/>
      <c r="ABB2" s="1601"/>
      <c r="ABC2" s="1601"/>
      <c r="ABD2" s="1601"/>
      <c r="ABE2" s="1601"/>
      <c r="ABF2" s="1601"/>
      <c r="ABG2" s="1601"/>
      <c r="ABH2" s="1601"/>
      <c r="ABI2" s="1601"/>
      <c r="ABJ2" s="1601"/>
      <c r="ABK2" s="1601"/>
      <c r="ABL2" s="1601"/>
      <c r="ABM2" s="1601"/>
      <c r="ABN2" s="1601"/>
      <c r="ABO2" s="1601"/>
      <c r="ABP2" s="1601"/>
      <c r="ABQ2" s="1601"/>
      <c r="ABR2" s="1601"/>
      <c r="ABS2" s="1601"/>
      <c r="ABT2" s="1601"/>
      <c r="ABU2" s="1601"/>
      <c r="ABV2" s="1601"/>
      <c r="ABW2" s="1601"/>
      <c r="ABX2" s="1601"/>
      <c r="ABY2" s="1601"/>
      <c r="ABZ2" s="1601"/>
      <c r="ACA2" s="1601"/>
      <c r="ACB2" s="1601"/>
      <c r="ACC2" s="1601"/>
      <c r="ACD2" s="1601"/>
      <c r="ACE2" s="1601"/>
      <c r="ACF2" s="1601"/>
      <c r="ACG2" s="1601"/>
      <c r="ACH2" s="1601"/>
      <c r="ACI2" s="1601"/>
      <c r="ACJ2" s="1601"/>
      <c r="ACK2" s="1601"/>
      <c r="ACL2" s="1601"/>
      <c r="ACM2" s="1601"/>
      <c r="ACN2" s="1601"/>
      <c r="ACO2" s="1601"/>
      <c r="ACP2" s="1601"/>
      <c r="ACQ2" s="1601"/>
      <c r="ACR2" s="1601"/>
      <c r="ACS2" s="1601"/>
      <c r="ACT2" s="1601"/>
      <c r="ACU2" s="1601"/>
      <c r="ACV2" s="1601"/>
      <c r="ACW2" s="1601"/>
      <c r="ACX2" s="1601"/>
      <c r="ACY2" s="1601"/>
      <c r="ACZ2" s="1601"/>
      <c r="ADA2" s="1601"/>
      <c r="ADB2" s="1601"/>
      <c r="ADC2" s="1601"/>
      <c r="ADD2" s="1601"/>
      <c r="ADE2" s="1601"/>
      <c r="ADF2" s="1601"/>
      <c r="ADG2" s="1601"/>
      <c r="ADH2" s="1601"/>
      <c r="ADI2" s="1601"/>
      <c r="ADJ2" s="1601"/>
      <c r="ADK2" s="1601"/>
      <c r="ADL2" s="1601"/>
      <c r="ADM2" s="1601"/>
      <c r="ADN2" s="1601"/>
      <c r="ADO2" s="1601"/>
      <c r="ADP2" s="1601"/>
      <c r="ADQ2" s="1601"/>
      <c r="ADR2" s="1601"/>
      <c r="ADS2" s="1601"/>
      <c r="ADT2" s="1601"/>
      <c r="ADU2" s="1601"/>
      <c r="ADV2" s="1601"/>
      <c r="ADW2" s="1601"/>
      <c r="ADX2" s="1601"/>
      <c r="ADY2" s="1601"/>
      <c r="ADZ2" s="1601"/>
      <c r="AEA2" s="1601"/>
      <c r="AEB2" s="1601"/>
      <c r="AEC2" s="1601"/>
      <c r="AED2" s="1601"/>
      <c r="AEE2" s="1601"/>
      <c r="AEF2" s="1601"/>
      <c r="AEG2" s="1601"/>
      <c r="AEH2" s="1601"/>
      <c r="AEI2" s="1601"/>
      <c r="AEJ2" s="1601"/>
      <c r="AEK2" s="1601"/>
      <c r="AEL2" s="1601"/>
      <c r="AEM2" s="1601"/>
      <c r="AEN2" s="1601"/>
      <c r="AEO2" s="1601"/>
      <c r="AEP2" s="1601"/>
      <c r="AEQ2" s="1601"/>
      <c r="AER2" s="1601"/>
      <c r="AES2" s="1601"/>
      <c r="AET2" s="1601"/>
      <c r="AEU2" s="1601"/>
      <c r="AEV2" s="1601"/>
      <c r="AEW2" s="1601"/>
      <c r="AEX2" s="1601"/>
      <c r="AEY2" s="1601"/>
      <c r="AEZ2" s="1601"/>
      <c r="AFA2" s="1601"/>
      <c r="AFB2" s="1601"/>
      <c r="AFC2" s="1601"/>
      <c r="AFD2" s="1601"/>
      <c r="AFE2" s="1601"/>
      <c r="AFF2" s="1601"/>
      <c r="AFG2" s="1601"/>
      <c r="AFH2" s="1601"/>
      <c r="AFI2" s="1601"/>
      <c r="AFJ2" s="1601"/>
      <c r="AFK2" s="1601"/>
      <c r="AFL2" s="1601"/>
      <c r="AFM2" s="1601"/>
      <c r="AFN2" s="1601"/>
      <c r="AFO2" s="1601"/>
      <c r="AFP2" s="1601"/>
      <c r="AFQ2" s="1601"/>
      <c r="AFR2" s="1601"/>
      <c r="AFS2" s="1601"/>
      <c r="AFT2" s="1601"/>
      <c r="AFU2" s="1601"/>
      <c r="AFV2" s="1601"/>
      <c r="AFW2" s="1601"/>
      <c r="AFX2" s="1601"/>
      <c r="AFY2" s="1601"/>
      <c r="AFZ2" s="1601"/>
      <c r="AGA2" s="1601"/>
      <c r="AGB2" s="1601"/>
      <c r="AGC2" s="1601"/>
      <c r="AGD2" s="1601"/>
      <c r="AGE2" s="1601"/>
      <c r="AGF2" s="1601"/>
      <c r="AGG2" s="1601"/>
      <c r="AGH2" s="1601"/>
      <c r="AGI2" s="1601"/>
      <c r="AGJ2" s="1601"/>
      <c r="AGK2" s="1601"/>
      <c r="AGL2" s="1601"/>
      <c r="AGM2" s="1601"/>
      <c r="AGN2" s="1601"/>
      <c r="AGO2" s="1601"/>
      <c r="AGP2" s="1601"/>
      <c r="AGQ2" s="1601"/>
      <c r="AGR2" s="1601"/>
      <c r="AGS2" s="1601"/>
      <c r="AGT2" s="1601"/>
      <c r="AGU2" s="1601"/>
      <c r="AGV2" s="1601"/>
      <c r="AGW2" s="1601"/>
      <c r="AGX2" s="1601"/>
      <c r="AGY2" s="1601"/>
      <c r="AGZ2" s="1601"/>
      <c r="AHA2" s="1601"/>
      <c r="AHB2" s="1601"/>
      <c r="AHC2" s="1601"/>
      <c r="AHD2" s="1601"/>
      <c r="AHE2" s="1601"/>
      <c r="AHF2" s="1601"/>
      <c r="AHG2" s="1601"/>
      <c r="AHH2" s="1601"/>
      <c r="AHI2" s="1601"/>
      <c r="AHJ2" s="1601"/>
      <c r="AHK2" s="1601"/>
      <c r="AHL2" s="1601"/>
      <c r="AHM2" s="1601"/>
      <c r="AHN2" s="1601"/>
      <c r="AHO2" s="1601"/>
      <c r="AHP2" s="1601"/>
      <c r="AHQ2" s="1601"/>
      <c r="AHR2" s="1601"/>
      <c r="AHS2" s="1601"/>
      <c r="AHT2" s="1601"/>
      <c r="AHU2" s="1601"/>
      <c r="AHV2" s="1601"/>
      <c r="AHW2" s="1601"/>
      <c r="AHX2" s="1601"/>
      <c r="AHY2" s="1601"/>
      <c r="AHZ2" s="1601"/>
      <c r="AIA2" s="1601"/>
      <c r="AIB2" s="1601"/>
      <c r="AIC2" s="1601"/>
      <c r="AID2" s="1601"/>
      <c r="AIE2" s="1601"/>
      <c r="AIF2" s="1601"/>
      <c r="AIG2" s="1601"/>
      <c r="AIH2" s="1601"/>
      <c r="AII2" s="1601"/>
      <c r="AIJ2" s="1601"/>
      <c r="AIK2" s="1601"/>
      <c r="AIL2" s="1601"/>
      <c r="AIM2" s="1601"/>
      <c r="AIN2" s="1601"/>
      <c r="AIO2" s="1601"/>
      <c r="AIP2" s="1601"/>
      <c r="AIQ2" s="1601"/>
      <c r="AIR2" s="1601"/>
      <c r="AIS2" s="1601"/>
      <c r="AIT2" s="1601"/>
      <c r="AIU2" s="1601"/>
      <c r="AIV2" s="1601"/>
      <c r="AIW2" s="1601"/>
      <c r="AIX2" s="1601"/>
      <c r="AIY2" s="1601"/>
      <c r="AIZ2" s="1601"/>
      <c r="AJA2" s="1601"/>
      <c r="AJB2" s="1601"/>
      <c r="AJC2" s="1601"/>
      <c r="AJD2" s="1601"/>
      <c r="AJE2" s="1601"/>
      <c r="AJF2" s="1601"/>
      <c r="AJG2" s="1601"/>
      <c r="AJH2" s="1601"/>
      <c r="AJI2" s="1601"/>
      <c r="AJJ2" s="1601"/>
      <c r="AJK2" s="1601"/>
      <c r="AJL2" s="1601"/>
      <c r="AJM2" s="1601"/>
      <c r="AJN2" s="1601"/>
      <c r="AJO2" s="1601"/>
      <c r="AJP2" s="1601"/>
      <c r="AJQ2" s="1601"/>
      <c r="AJR2" s="1601"/>
      <c r="AJS2" s="1601"/>
      <c r="AJT2" s="1601"/>
      <c r="AJU2" s="1601"/>
      <c r="AJV2" s="1601"/>
      <c r="AJW2" s="1601"/>
      <c r="AJX2" s="1601"/>
      <c r="AJY2" s="1601"/>
      <c r="AJZ2" s="1601"/>
      <c r="AKA2" s="1601"/>
      <c r="AKB2" s="1601"/>
      <c r="AKC2" s="1601"/>
      <c r="AKD2" s="1601"/>
      <c r="AKE2" s="1601"/>
      <c r="AKF2" s="1601"/>
      <c r="AKG2" s="1601"/>
      <c r="AKH2" s="1601"/>
      <c r="AKI2" s="1601"/>
      <c r="AKJ2" s="1601"/>
      <c r="AKK2" s="1601"/>
      <c r="AKL2" s="1601"/>
      <c r="AKM2" s="1601"/>
      <c r="AKN2" s="1601"/>
      <c r="AKO2" s="1601"/>
      <c r="AKP2" s="1601"/>
      <c r="AKQ2" s="1601"/>
      <c r="AKR2" s="1601"/>
      <c r="AKS2" s="1601"/>
      <c r="AKT2" s="1601"/>
      <c r="AKU2" s="1601"/>
      <c r="AKV2" s="1601"/>
      <c r="AKW2" s="1601"/>
      <c r="AKX2" s="1601"/>
      <c r="AKY2" s="1601"/>
      <c r="AKZ2" s="1601"/>
      <c r="ALA2" s="1601"/>
      <c r="ALB2" s="1601"/>
      <c r="ALC2" s="1601"/>
      <c r="ALD2" s="1601"/>
      <c r="ALE2" s="1601"/>
      <c r="ALF2" s="1601"/>
      <c r="ALG2" s="1601"/>
      <c r="ALH2" s="1601"/>
      <c r="ALI2" s="1601"/>
      <c r="ALJ2" s="1601"/>
      <c r="ALK2" s="1601"/>
      <c r="ALL2" s="1601"/>
      <c r="ALM2" s="1601"/>
      <c r="ALN2" s="1601"/>
      <c r="ALO2" s="1601"/>
      <c r="ALP2" s="1601"/>
      <c r="ALQ2" s="1601"/>
      <c r="ALR2" s="1601"/>
      <c r="ALS2" s="1601"/>
      <c r="ALT2" s="1601"/>
      <c r="ALU2" s="1601"/>
      <c r="ALV2" s="1601"/>
      <c r="ALW2" s="1601"/>
      <c r="ALX2" s="1601"/>
      <c r="ALY2" s="1601"/>
      <c r="ALZ2" s="1601"/>
      <c r="AMA2" s="1601"/>
      <c r="AMB2" s="1601"/>
      <c r="AMC2" s="1601"/>
      <c r="AMD2" s="1601"/>
      <c r="AME2" s="1601"/>
      <c r="AMF2" s="1601"/>
      <c r="AMG2" s="1601"/>
      <c r="AMH2" s="1601"/>
      <c r="AMI2" s="1601"/>
      <c r="AMJ2" s="1601"/>
      <c r="AMK2" s="1601"/>
      <c r="AML2" s="1601"/>
      <c r="AMM2" s="1601"/>
      <c r="AMN2" s="1601"/>
      <c r="AMO2" s="1601"/>
      <c r="AMP2" s="1601"/>
      <c r="AMQ2" s="1601"/>
      <c r="AMR2" s="1601"/>
      <c r="AMS2" s="1601"/>
      <c r="AMT2" s="1601"/>
      <c r="AMU2" s="1601"/>
      <c r="AMV2" s="1601"/>
      <c r="AMW2" s="1601"/>
      <c r="AMX2" s="1601"/>
      <c r="AMY2" s="1601"/>
      <c r="AMZ2" s="1601"/>
      <c r="ANA2" s="1601"/>
      <c r="ANB2" s="1601"/>
      <c r="ANC2" s="1601"/>
      <c r="AND2" s="1601"/>
      <c r="ANE2" s="1601"/>
      <c r="ANF2" s="1601"/>
      <c r="ANG2" s="1601"/>
      <c r="ANH2" s="1601"/>
      <c r="ANI2" s="1601"/>
      <c r="ANJ2" s="1601"/>
      <c r="ANK2" s="1601"/>
      <c r="ANL2" s="1601"/>
      <c r="ANM2" s="1601"/>
      <c r="ANN2" s="1601"/>
      <c r="ANO2" s="1601"/>
      <c r="ANP2" s="1601"/>
      <c r="ANQ2" s="1601"/>
      <c r="ANR2" s="1601"/>
      <c r="ANS2" s="1601"/>
      <c r="ANT2" s="1601"/>
      <c r="ANU2" s="1601"/>
      <c r="ANV2" s="1601"/>
      <c r="ANW2" s="1601"/>
      <c r="ANX2" s="1601"/>
      <c r="ANY2" s="1601"/>
      <c r="ANZ2" s="1601"/>
      <c r="AOA2" s="1601"/>
      <c r="AOB2" s="1601"/>
      <c r="AOC2" s="1601"/>
      <c r="AOD2" s="1601"/>
      <c r="AOE2" s="1601"/>
      <c r="AOF2" s="1601"/>
      <c r="AOG2" s="1601"/>
      <c r="AOH2" s="1601"/>
      <c r="AOI2" s="1601"/>
      <c r="AOJ2" s="1601"/>
      <c r="AOK2" s="1601"/>
      <c r="AOL2" s="1601"/>
      <c r="AOM2" s="1601"/>
      <c r="AON2" s="1601"/>
      <c r="AOO2" s="1601"/>
      <c r="AOP2" s="1601"/>
      <c r="AOQ2" s="1601"/>
      <c r="AOR2" s="1601"/>
      <c r="AOS2" s="1601"/>
      <c r="AOT2" s="1601"/>
      <c r="AOU2" s="1601"/>
      <c r="AOV2" s="1601"/>
      <c r="AOW2" s="1601"/>
      <c r="AOX2" s="1601"/>
      <c r="AOY2" s="1601"/>
      <c r="AOZ2" s="1601"/>
      <c r="APA2" s="1601"/>
      <c r="APB2" s="1601"/>
      <c r="APC2" s="1601"/>
      <c r="APD2" s="1601"/>
      <c r="APE2" s="1601"/>
      <c r="APF2" s="1601"/>
      <c r="APG2" s="1601"/>
      <c r="APH2" s="1601"/>
      <c r="API2" s="1601"/>
      <c r="APJ2" s="1601"/>
      <c r="APK2" s="1601"/>
      <c r="APL2" s="1601"/>
      <c r="APM2" s="1601"/>
      <c r="APN2" s="1601"/>
      <c r="APO2" s="1601"/>
      <c r="APP2" s="1601"/>
      <c r="APQ2" s="1601"/>
      <c r="APR2" s="1601"/>
      <c r="APS2" s="1601"/>
      <c r="APT2" s="1601"/>
      <c r="APU2" s="1601"/>
      <c r="APV2" s="1601"/>
      <c r="APW2" s="1601"/>
      <c r="APX2" s="1601"/>
      <c r="APY2" s="1601"/>
      <c r="APZ2" s="1601"/>
      <c r="AQA2" s="1601"/>
      <c r="AQB2" s="1601"/>
      <c r="AQC2" s="1601"/>
      <c r="AQD2" s="1601"/>
      <c r="AQE2" s="1601"/>
      <c r="AQF2" s="1601"/>
      <c r="AQG2" s="1601"/>
      <c r="AQH2" s="1601"/>
      <c r="AQI2" s="1601"/>
      <c r="AQJ2" s="1601"/>
      <c r="AQK2" s="1601"/>
      <c r="AQL2" s="1601"/>
      <c r="AQM2" s="1601"/>
      <c r="AQN2" s="1601"/>
      <c r="AQO2" s="1601"/>
      <c r="AQP2" s="1601"/>
      <c r="AQQ2" s="1601"/>
      <c r="AQR2" s="1601"/>
      <c r="AQS2" s="1601"/>
      <c r="AQT2" s="1601"/>
      <c r="AQU2" s="1601"/>
      <c r="AQV2" s="1601"/>
      <c r="AQW2" s="1601"/>
      <c r="AQX2" s="1601"/>
      <c r="AQY2" s="1601"/>
      <c r="AQZ2" s="1601"/>
      <c r="ARA2" s="1601"/>
      <c r="ARB2" s="1601"/>
      <c r="ARC2" s="1601"/>
      <c r="ARD2" s="1601"/>
      <c r="ARE2" s="1601"/>
      <c r="ARF2" s="1601"/>
      <c r="ARG2" s="1601"/>
      <c r="ARH2" s="1601"/>
      <c r="ARI2" s="1601"/>
      <c r="ARJ2" s="1601"/>
      <c r="ARK2" s="1601"/>
      <c r="ARL2" s="1601"/>
      <c r="ARM2" s="1601"/>
      <c r="ARN2" s="1601"/>
      <c r="ARO2" s="1601"/>
      <c r="ARP2" s="1601"/>
      <c r="ARQ2" s="1601"/>
      <c r="ARR2" s="1601"/>
      <c r="ARS2" s="1601"/>
      <c r="ART2" s="1601"/>
      <c r="ARU2" s="1601"/>
      <c r="ARV2" s="1601"/>
      <c r="ARW2" s="1601"/>
      <c r="ARX2" s="1601"/>
      <c r="ARY2" s="1601"/>
      <c r="ARZ2" s="1601"/>
      <c r="ASA2" s="1601"/>
      <c r="ASB2" s="1601"/>
      <c r="ASC2" s="1601"/>
      <c r="ASD2" s="1601"/>
      <c r="ASE2" s="1601"/>
      <c r="ASF2" s="1601"/>
      <c r="ASG2" s="1601"/>
      <c r="ASH2" s="1601"/>
      <c r="ASI2" s="1601"/>
      <c r="ASJ2" s="1601"/>
      <c r="ASK2" s="1601"/>
      <c r="ASL2" s="1601"/>
      <c r="ASM2" s="1601"/>
      <c r="ASN2" s="1601"/>
      <c r="ASO2" s="1601"/>
      <c r="ASP2" s="1601"/>
      <c r="ASQ2" s="1601"/>
      <c r="ASR2" s="1601"/>
      <c r="ASS2" s="1601"/>
      <c r="AST2" s="1601"/>
      <c r="ASU2" s="1601"/>
      <c r="ASV2" s="1601"/>
      <c r="ASW2" s="1601"/>
      <c r="ASX2" s="1601"/>
      <c r="ASY2" s="1601"/>
      <c r="ASZ2" s="1601"/>
      <c r="ATA2" s="1601"/>
      <c r="ATB2" s="1601"/>
      <c r="ATC2" s="1601"/>
      <c r="ATD2" s="1601"/>
      <c r="ATE2" s="1601"/>
      <c r="ATF2" s="1601"/>
      <c r="ATG2" s="1601"/>
      <c r="ATH2" s="1601"/>
      <c r="ATI2" s="1601"/>
      <c r="ATJ2" s="1601"/>
      <c r="ATK2" s="1601"/>
      <c r="ATL2" s="1601"/>
      <c r="ATM2" s="1601"/>
      <c r="ATN2" s="1601"/>
      <c r="ATO2" s="1601"/>
      <c r="ATP2" s="1601"/>
      <c r="ATQ2" s="1601"/>
      <c r="ATR2" s="1601"/>
      <c r="ATS2" s="1601"/>
      <c r="ATT2" s="1601"/>
      <c r="ATU2" s="1601"/>
      <c r="ATV2" s="1601"/>
      <c r="ATW2" s="1601"/>
      <c r="ATX2" s="1601"/>
      <c r="ATY2" s="1601"/>
      <c r="ATZ2" s="1601"/>
      <c r="AUA2" s="1601"/>
      <c r="AUB2" s="1601"/>
      <c r="AUC2" s="1601"/>
      <c r="AUD2" s="1601"/>
      <c r="AUE2" s="1601"/>
      <c r="AUF2" s="1601"/>
      <c r="AUG2" s="1601"/>
      <c r="AUH2" s="1601"/>
      <c r="AUI2" s="1601"/>
      <c r="AUJ2" s="1601"/>
      <c r="AUK2" s="1601"/>
      <c r="AUL2" s="1601"/>
      <c r="AUM2" s="1601"/>
      <c r="AUN2" s="1601"/>
      <c r="AUO2" s="1601"/>
      <c r="AUP2" s="1601"/>
      <c r="AUQ2" s="1601"/>
      <c r="AUR2" s="1601"/>
      <c r="AUS2" s="1601"/>
      <c r="AUT2" s="1601"/>
      <c r="AUU2" s="1601"/>
      <c r="AUV2" s="1601"/>
      <c r="AUW2" s="1601"/>
      <c r="AUX2" s="1601"/>
      <c r="AUY2" s="1601"/>
      <c r="AUZ2" s="1601"/>
      <c r="AVA2" s="1601"/>
      <c r="AVB2" s="1601"/>
      <c r="AVC2" s="1601"/>
      <c r="AVD2" s="1601"/>
      <c r="AVE2" s="1601"/>
      <c r="AVF2" s="1601"/>
      <c r="AVG2" s="1601"/>
      <c r="AVH2" s="1601"/>
      <c r="AVI2" s="1601"/>
      <c r="AVJ2" s="1601"/>
      <c r="AVK2" s="1601"/>
      <c r="AVL2" s="1601"/>
      <c r="AVM2" s="1601"/>
      <c r="AVN2" s="1601"/>
      <c r="AVO2" s="1601"/>
      <c r="AVP2" s="1601"/>
      <c r="AVQ2" s="1601"/>
      <c r="AVR2" s="1601"/>
      <c r="AVS2" s="1601"/>
      <c r="AVT2" s="1601"/>
      <c r="AVU2" s="1601"/>
      <c r="AVV2" s="1601"/>
      <c r="AVW2" s="1601"/>
      <c r="AVX2" s="1601"/>
      <c r="AVY2" s="1601"/>
      <c r="AVZ2" s="1601"/>
      <c r="AWA2" s="1601"/>
      <c r="AWB2" s="1601"/>
      <c r="AWC2" s="1601"/>
      <c r="AWD2" s="1601"/>
      <c r="AWE2" s="1601"/>
      <c r="AWF2" s="1601"/>
      <c r="AWG2" s="1601"/>
      <c r="AWH2" s="1601"/>
      <c r="AWI2" s="1601"/>
      <c r="AWJ2" s="1601"/>
      <c r="AWK2" s="1601"/>
      <c r="AWL2" s="1601"/>
      <c r="AWM2" s="1601"/>
      <c r="AWN2" s="1601"/>
      <c r="AWO2" s="1601"/>
      <c r="AWP2" s="1601"/>
      <c r="AWQ2" s="1601"/>
      <c r="AWR2" s="1601"/>
      <c r="AWS2" s="1601"/>
      <c r="AWT2" s="1601"/>
      <c r="AWU2" s="1601"/>
      <c r="AWV2" s="1601"/>
      <c r="AWW2" s="1601"/>
      <c r="AWX2" s="1601"/>
      <c r="AWY2" s="1601"/>
      <c r="AWZ2" s="1601"/>
      <c r="AXA2" s="1601"/>
      <c r="AXB2" s="1601"/>
      <c r="AXC2" s="1601"/>
      <c r="AXD2" s="1601"/>
      <c r="AXE2" s="1601"/>
      <c r="AXF2" s="1601"/>
      <c r="AXG2" s="1601"/>
      <c r="AXH2" s="1601"/>
      <c r="AXI2" s="1601"/>
      <c r="AXJ2" s="1601"/>
      <c r="AXK2" s="1601"/>
      <c r="AXL2" s="1601"/>
      <c r="AXM2" s="1601"/>
      <c r="AXN2" s="1601"/>
      <c r="AXO2" s="1601"/>
      <c r="AXP2" s="1601"/>
      <c r="AXQ2" s="1601"/>
      <c r="AXR2" s="1601"/>
      <c r="AXS2" s="1601"/>
      <c r="AXT2" s="1601"/>
      <c r="AXU2" s="1601"/>
      <c r="AXV2" s="1601"/>
      <c r="AXW2" s="1601"/>
      <c r="AXX2" s="1601"/>
      <c r="AXY2" s="1601"/>
      <c r="AXZ2" s="1601"/>
      <c r="AYA2" s="1601"/>
      <c r="AYB2" s="1601"/>
      <c r="AYC2" s="1601"/>
      <c r="AYD2" s="1601"/>
      <c r="AYE2" s="1601"/>
      <c r="AYF2" s="1601"/>
      <c r="AYG2" s="1601"/>
      <c r="AYH2" s="1601"/>
      <c r="AYI2" s="1601"/>
      <c r="AYJ2" s="1601"/>
      <c r="AYK2" s="1601"/>
      <c r="AYL2" s="1601"/>
      <c r="AYM2" s="1601"/>
      <c r="AYN2" s="1601"/>
      <c r="AYO2" s="1601"/>
      <c r="AYP2" s="1601"/>
      <c r="AYQ2" s="1601"/>
      <c r="AYR2" s="1601"/>
      <c r="AYS2" s="1601"/>
      <c r="AYT2" s="1601"/>
      <c r="AYU2" s="1601"/>
      <c r="AYV2" s="1601"/>
      <c r="AYW2" s="1601"/>
      <c r="AYX2" s="1601"/>
      <c r="AYY2" s="1601"/>
      <c r="AYZ2" s="1601"/>
      <c r="AZA2" s="1601"/>
      <c r="AZB2" s="1601"/>
      <c r="AZC2" s="1601"/>
      <c r="AZD2" s="1601"/>
      <c r="AZE2" s="1601"/>
      <c r="AZF2" s="1601"/>
      <c r="AZG2" s="1601"/>
      <c r="AZH2" s="1601"/>
      <c r="AZI2" s="1601"/>
      <c r="AZJ2" s="1601"/>
      <c r="AZK2" s="1601"/>
      <c r="AZL2" s="1601"/>
      <c r="AZM2" s="1601"/>
      <c r="AZN2" s="1601"/>
      <c r="AZO2" s="1601"/>
      <c r="AZP2" s="1601"/>
      <c r="AZQ2" s="1601"/>
      <c r="AZR2" s="1601"/>
      <c r="AZS2" s="1601"/>
      <c r="AZT2" s="1601"/>
      <c r="AZU2" s="1601"/>
      <c r="AZV2" s="1601"/>
      <c r="AZW2" s="1601"/>
      <c r="AZX2" s="1601"/>
      <c r="AZY2" s="1601"/>
      <c r="AZZ2" s="1601"/>
      <c r="BAA2" s="1601"/>
      <c r="BAB2" s="1601"/>
      <c r="BAC2" s="1601"/>
      <c r="BAD2" s="1601"/>
      <c r="BAE2" s="1601"/>
      <c r="BAF2" s="1601"/>
      <c r="BAG2" s="1601"/>
      <c r="BAH2" s="1601"/>
      <c r="BAI2" s="1601"/>
      <c r="BAJ2" s="1601"/>
      <c r="BAK2" s="1601"/>
      <c r="BAL2" s="1601"/>
      <c r="BAM2" s="1601"/>
      <c r="BAN2" s="1601"/>
      <c r="BAO2" s="1601"/>
      <c r="BAP2" s="1601"/>
      <c r="BAQ2" s="1601"/>
      <c r="BAR2" s="1601"/>
      <c r="BAS2" s="1601"/>
      <c r="BAT2" s="1601"/>
      <c r="BAU2" s="1601"/>
      <c r="BAV2" s="1601"/>
      <c r="BAW2" s="1601"/>
      <c r="BAX2" s="1601"/>
      <c r="BAY2" s="1601"/>
      <c r="BAZ2" s="1601"/>
      <c r="BBA2" s="1601"/>
      <c r="BBB2" s="1601"/>
      <c r="BBC2" s="1601"/>
      <c r="BBD2" s="1601"/>
      <c r="BBE2" s="1601"/>
      <c r="BBF2" s="1601"/>
      <c r="BBG2" s="1601"/>
      <c r="BBH2" s="1601"/>
      <c r="BBI2" s="1601"/>
      <c r="BBJ2" s="1601"/>
      <c r="BBK2" s="1601"/>
      <c r="BBL2" s="1601"/>
      <c r="BBM2" s="1601"/>
      <c r="BBN2" s="1601"/>
      <c r="BBO2" s="1601"/>
      <c r="BBP2" s="1601"/>
      <c r="BBQ2" s="1601"/>
      <c r="BBR2" s="1601"/>
      <c r="BBS2" s="1601"/>
      <c r="BBT2" s="1601"/>
      <c r="BBU2" s="1601"/>
      <c r="BBV2" s="1601"/>
      <c r="BBW2" s="1601"/>
      <c r="BBX2" s="1601"/>
      <c r="BBY2" s="1601"/>
      <c r="BBZ2" s="1601"/>
      <c r="BCA2" s="1601"/>
      <c r="BCB2" s="1601"/>
      <c r="BCC2" s="1601"/>
      <c r="BCD2" s="1601"/>
      <c r="BCE2" s="1601"/>
      <c r="BCF2" s="1601"/>
      <c r="BCG2" s="1601"/>
      <c r="BCH2" s="1601"/>
      <c r="BCI2" s="1601"/>
      <c r="BCJ2" s="1601"/>
      <c r="BCK2" s="1601"/>
      <c r="BCL2" s="1601"/>
      <c r="BCM2" s="1601"/>
      <c r="BCN2" s="1601"/>
      <c r="BCO2" s="1601"/>
      <c r="BCP2" s="1601"/>
      <c r="BCQ2" s="1601"/>
      <c r="BCR2" s="1601"/>
      <c r="BCS2" s="1601"/>
      <c r="BCT2" s="1601"/>
      <c r="BCU2" s="1601"/>
      <c r="BCV2" s="1601"/>
      <c r="BCW2" s="1601"/>
      <c r="BCX2" s="1601"/>
      <c r="BCY2" s="1601"/>
      <c r="BCZ2" s="1601"/>
      <c r="BDA2" s="1601"/>
      <c r="BDB2" s="1601"/>
      <c r="BDC2" s="1601"/>
      <c r="BDD2" s="1601"/>
      <c r="BDE2" s="1601"/>
      <c r="BDF2" s="1601"/>
      <c r="BDG2" s="1601"/>
      <c r="BDH2" s="1601"/>
      <c r="BDI2" s="1601"/>
      <c r="BDJ2" s="1601"/>
      <c r="BDK2" s="1601"/>
      <c r="BDL2" s="1601"/>
      <c r="BDM2" s="1601"/>
      <c r="BDN2" s="1601"/>
      <c r="BDO2" s="1601"/>
      <c r="BDP2" s="1601"/>
      <c r="BDQ2" s="1601"/>
      <c r="BDR2" s="1601"/>
      <c r="BDS2" s="1601"/>
      <c r="BDT2" s="1601"/>
      <c r="BDU2" s="1601"/>
      <c r="BDV2" s="1601"/>
      <c r="BDW2" s="1601"/>
      <c r="BDX2" s="1601"/>
      <c r="BDY2" s="1601"/>
      <c r="BDZ2" s="1601"/>
      <c r="BEA2" s="1601"/>
      <c r="BEB2" s="1601"/>
      <c r="BEC2" s="1601"/>
      <c r="BED2" s="1601"/>
      <c r="BEE2" s="1601"/>
      <c r="BEF2" s="1601"/>
      <c r="BEG2" s="1601"/>
      <c r="BEH2" s="1601"/>
      <c r="BEI2" s="1601"/>
      <c r="BEJ2" s="1601"/>
      <c r="BEK2" s="1601"/>
      <c r="BEL2" s="1601"/>
      <c r="BEM2" s="1601"/>
      <c r="BEN2" s="1601"/>
      <c r="BEO2" s="1601"/>
      <c r="BEP2" s="1601"/>
      <c r="BEQ2" s="1601"/>
      <c r="BER2" s="1601"/>
      <c r="BES2" s="1601"/>
      <c r="BET2" s="1601"/>
      <c r="BEU2" s="1601"/>
      <c r="BEV2" s="1601"/>
      <c r="BEW2" s="1601"/>
      <c r="BEX2" s="1601"/>
      <c r="BEY2" s="1601"/>
      <c r="BEZ2" s="1601"/>
      <c r="BFA2" s="1601"/>
      <c r="BFB2" s="1601"/>
      <c r="BFC2" s="1601"/>
      <c r="BFD2" s="1601"/>
      <c r="BFE2" s="1601"/>
      <c r="BFF2" s="1601"/>
      <c r="BFG2" s="1601"/>
      <c r="BFH2" s="1601"/>
      <c r="BFI2" s="1601"/>
      <c r="BFJ2" s="1601"/>
      <c r="BFK2" s="1601"/>
      <c r="BFL2" s="1601"/>
      <c r="BFM2" s="1601"/>
      <c r="BFN2" s="1601"/>
      <c r="BFO2" s="1601"/>
      <c r="BFP2" s="1601"/>
      <c r="BFQ2" s="1601"/>
      <c r="BFR2" s="1601"/>
      <c r="BFS2" s="1601"/>
      <c r="BFT2" s="1601"/>
      <c r="BFU2" s="1601"/>
      <c r="BFV2" s="1601"/>
      <c r="BFW2" s="1601"/>
      <c r="BFX2" s="1601"/>
      <c r="BFY2" s="1601"/>
      <c r="BFZ2" s="1601"/>
      <c r="BGA2" s="1601"/>
      <c r="BGB2" s="1601"/>
      <c r="BGC2" s="1601"/>
      <c r="BGD2" s="1601"/>
      <c r="BGE2" s="1601"/>
      <c r="BGF2" s="1601"/>
      <c r="BGG2" s="1601"/>
      <c r="BGH2" s="1601"/>
      <c r="BGI2" s="1601"/>
      <c r="BGJ2" s="1601"/>
      <c r="BGK2" s="1601"/>
      <c r="BGL2" s="1601"/>
      <c r="BGM2" s="1601"/>
      <c r="BGN2" s="1601"/>
      <c r="BGO2" s="1601"/>
      <c r="BGP2" s="1601"/>
      <c r="BGQ2" s="1601"/>
      <c r="BGR2" s="1601"/>
      <c r="BGS2" s="1601"/>
      <c r="BGT2" s="1601"/>
      <c r="BGU2" s="1601"/>
      <c r="BGV2" s="1601"/>
      <c r="BGW2" s="1601"/>
      <c r="BGX2" s="1601"/>
      <c r="BGY2" s="1601"/>
      <c r="BGZ2" s="1601"/>
      <c r="BHA2" s="1601"/>
      <c r="BHB2" s="1601"/>
      <c r="BHC2" s="1601"/>
      <c r="BHD2" s="1601"/>
      <c r="BHE2" s="1601"/>
      <c r="BHF2" s="1601"/>
      <c r="BHG2" s="1601"/>
      <c r="BHH2" s="1601"/>
      <c r="BHI2" s="1601"/>
      <c r="BHJ2" s="1601"/>
      <c r="BHK2" s="1601"/>
      <c r="BHL2" s="1601"/>
      <c r="BHM2" s="1601"/>
      <c r="BHN2" s="1601"/>
      <c r="BHO2" s="1601"/>
      <c r="BHP2" s="1601"/>
      <c r="BHQ2" s="1601"/>
      <c r="BHR2" s="1601"/>
      <c r="BHS2" s="1601"/>
      <c r="BHT2" s="1601"/>
      <c r="BHU2" s="1601"/>
      <c r="BHV2" s="1601"/>
      <c r="BHW2" s="1601"/>
      <c r="BHX2" s="1601"/>
      <c r="BHY2" s="1601"/>
      <c r="BHZ2" s="1601"/>
      <c r="BIA2" s="1601"/>
      <c r="BIB2" s="1601"/>
      <c r="BIC2" s="1601"/>
      <c r="BID2" s="1601"/>
      <c r="BIE2" s="1601"/>
      <c r="BIF2" s="1601"/>
      <c r="BIG2" s="1601"/>
      <c r="BIH2" s="1601"/>
      <c r="BII2" s="1601"/>
      <c r="BIJ2" s="1601"/>
      <c r="BIK2" s="1601"/>
      <c r="BIL2" s="1601"/>
      <c r="BIM2" s="1601"/>
      <c r="BIN2" s="1601"/>
      <c r="BIO2" s="1601"/>
      <c r="BIP2" s="1601"/>
      <c r="BIQ2" s="1601"/>
      <c r="BIR2" s="1601"/>
      <c r="BIS2" s="1601"/>
      <c r="BIT2" s="1601"/>
      <c r="BIU2" s="1601"/>
      <c r="BIV2" s="1601"/>
      <c r="BIW2" s="1601"/>
      <c r="BIX2" s="1601"/>
      <c r="BIY2" s="1601"/>
      <c r="BIZ2" s="1601"/>
      <c r="BJA2" s="1601"/>
      <c r="BJB2" s="1601"/>
      <c r="BJC2" s="1601"/>
      <c r="BJD2" s="1601"/>
      <c r="BJE2" s="1601"/>
      <c r="BJF2" s="1601"/>
      <c r="BJG2" s="1601"/>
      <c r="BJH2" s="1601"/>
      <c r="BJI2" s="1601"/>
      <c r="BJJ2" s="1601"/>
      <c r="BJK2" s="1601"/>
      <c r="BJL2" s="1601"/>
      <c r="BJM2" s="1601"/>
      <c r="BJN2" s="1601"/>
      <c r="BJO2" s="1601"/>
      <c r="BJP2" s="1601"/>
      <c r="BJQ2" s="1601"/>
      <c r="BJR2" s="1601"/>
      <c r="BJS2" s="1601"/>
      <c r="BJT2" s="1601"/>
      <c r="BJU2" s="1601"/>
      <c r="BJV2" s="1601"/>
      <c r="BJW2" s="1601"/>
      <c r="BJX2" s="1601"/>
      <c r="BJY2" s="1601"/>
      <c r="BJZ2" s="1601"/>
      <c r="BKA2" s="1601"/>
      <c r="BKB2" s="1601"/>
      <c r="BKC2" s="1601"/>
      <c r="BKD2" s="1601"/>
      <c r="BKE2" s="1601"/>
      <c r="BKF2" s="1601"/>
      <c r="BKG2" s="1601"/>
      <c r="BKH2" s="1601"/>
      <c r="BKI2" s="1601"/>
      <c r="BKJ2" s="1601"/>
      <c r="BKK2" s="1601"/>
      <c r="BKL2" s="1601"/>
      <c r="BKM2" s="1601"/>
      <c r="BKN2" s="1601"/>
      <c r="BKO2" s="1601"/>
      <c r="BKP2" s="1601"/>
      <c r="BKQ2" s="1601"/>
      <c r="BKR2" s="1601"/>
      <c r="BKS2" s="1601"/>
      <c r="BKT2" s="1601"/>
      <c r="BKU2" s="1601"/>
      <c r="BKV2" s="1601"/>
      <c r="BKW2" s="1601"/>
      <c r="BKX2" s="1601"/>
      <c r="BKY2" s="1601"/>
      <c r="BKZ2" s="1601"/>
      <c r="BLA2" s="1601"/>
      <c r="BLB2" s="1601"/>
      <c r="BLC2" s="1601"/>
      <c r="BLD2" s="1601"/>
      <c r="BLE2" s="1601"/>
      <c r="BLF2" s="1601"/>
      <c r="BLG2" s="1601"/>
      <c r="BLH2" s="1601"/>
      <c r="BLI2" s="1601"/>
      <c r="BLJ2" s="1601"/>
      <c r="BLK2" s="1601"/>
      <c r="BLL2" s="1601"/>
      <c r="BLM2" s="1601"/>
      <c r="BLN2" s="1601"/>
      <c r="BLO2" s="1601"/>
      <c r="BLP2" s="1601"/>
      <c r="BLQ2" s="1601"/>
      <c r="BLR2" s="1601"/>
      <c r="BLS2" s="1601"/>
      <c r="BLT2" s="1601"/>
      <c r="BLU2" s="1601"/>
      <c r="BLV2" s="1601"/>
      <c r="BLW2" s="1601"/>
      <c r="BLX2" s="1601"/>
      <c r="BLY2" s="1601"/>
      <c r="BLZ2" s="1601"/>
      <c r="BMA2" s="1601"/>
      <c r="BMB2" s="1601"/>
      <c r="BMC2" s="1601"/>
      <c r="BMD2" s="1601"/>
      <c r="BME2" s="1601"/>
      <c r="BMF2" s="1601"/>
      <c r="BMG2" s="1601"/>
      <c r="BMH2" s="1601"/>
      <c r="BMI2" s="1601"/>
      <c r="BMJ2" s="1601"/>
      <c r="BMK2" s="1601"/>
      <c r="BML2" s="1601"/>
      <c r="BMM2" s="1601"/>
      <c r="BMN2" s="1601"/>
      <c r="BMO2" s="1601"/>
      <c r="BMP2" s="1601"/>
      <c r="BMQ2" s="1601"/>
      <c r="BMR2" s="1601"/>
      <c r="BMS2" s="1601"/>
      <c r="BMT2" s="1601"/>
      <c r="BMU2" s="1601"/>
      <c r="BMV2" s="1601"/>
      <c r="BMW2" s="1601"/>
      <c r="BMX2" s="1601"/>
      <c r="BMY2" s="1601"/>
      <c r="BMZ2" s="1601"/>
      <c r="BNA2" s="1601"/>
      <c r="BNB2" s="1601"/>
      <c r="BNC2" s="1601"/>
      <c r="BND2" s="1601"/>
      <c r="BNE2" s="1601"/>
      <c r="BNF2" s="1601"/>
      <c r="BNG2" s="1601"/>
      <c r="BNH2" s="1601"/>
      <c r="BNI2" s="1601"/>
      <c r="BNJ2" s="1601"/>
      <c r="BNK2" s="1601"/>
      <c r="BNL2" s="1601"/>
      <c r="BNM2" s="1601"/>
      <c r="BNN2" s="1601"/>
      <c r="BNO2" s="1601"/>
      <c r="BNP2" s="1601"/>
      <c r="BNQ2" s="1601"/>
      <c r="BNR2" s="1601"/>
      <c r="BNS2" s="1601"/>
      <c r="BNT2" s="1601"/>
      <c r="BNU2" s="1601"/>
      <c r="BNV2" s="1601"/>
      <c r="BNW2" s="1601"/>
      <c r="BNX2" s="1601"/>
      <c r="BNY2" s="1601"/>
      <c r="BNZ2" s="1601"/>
      <c r="BOA2" s="1601"/>
      <c r="BOB2" s="1601"/>
      <c r="BOC2" s="1601"/>
      <c r="BOD2" s="1601"/>
      <c r="BOE2" s="1601"/>
      <c r="BOF2" s="1601"/>
      <c r="BOG2" s="1601"/>
      <c r="BOH2" s="1601"/>
      <c r="BOI2" s="1601"/>
      <c r="BOJ2" s="1601"/>
      <c r="BOK2" s="1601"/>
      <c r="BOL2" s="1601"/>
      <c r="BOM2" s="1601"/>
      <c r="BON2" s="1601"/>
      <c r="BOO2" s="1601"/>
      <c r="BOP2" s="1601"/>
      <c r="BOQ2" s="1601"/>
      <c r="BOR2" s="1601"/>
      <c r="BOS2" s="1601"/>
      <c r="BOT2" s="1601"/>
      <c r="BOU2" s="1601"/>
      <c r="BOV2" s="1601"/>
      <c r="BOW2" s="1601"/>
      <c r="BOX2" s="1601"/>
      <c r="BOY2" s="1601"/>
      <c r="BOZ2" s="1601"/>
      <c r="BPA2" s="1601"/>
      <c r="BPB2" s="1601"/>
      <c r="BPC2" s="1601"/>
      <c r="BPD2" s="1601"/>
      <c r="BPE2" s="1601"/>
      <c r="BPF2" s="1601"/>
      <c r="BPG2" s="1601"/>
      <c r="BPH2" s="1601"/>
      <c r="BPI2" s="1601"/>
      <c r="BPJ2" s="1601"/>
      <c r="BPK2" s="1601"/>
      <c r="BPL2" s="1601"/>
      <c r="BPM2" s="1601"/>
      <c r="BPN2" s="1601"/>
      <c r="BPO2" s="1601"/>
      <c r="BPP2" s="1601"/>
      <c r="BPQ2" s="1601"/>
      <c r="BPR2" s="1601"/>
      <c r="BPS2" s="1601"/>
      <c r="BPT2" s="1601"/>
      <c r="BPU2" s="1601"/>
      <c r="BPV2" s="1601"/>
      <c r="BPW2" s="1601"/>
      <c r="BPX2" s="1601"/>
      <c r="BPY2" s="1601"/>
      <c r="BPZ2" s="1601"/>
      <c r="BQA2" s="1601"/>
      <c r="BQB2" s="1601"/>
      <c r="BQC2" s="1601"/>
      <c r="BQD2" s="1601"/>
      <c r="BQE2" s="1601"/>
      <c r="BQF2" s="1601"/>
      <c r="BQG2" s="1601"/>
      <c r="BQH2" s="1601"/>
      <c r="BQI2" s="1601"/>
      <c r="BQJ2" s="1601"/>
      <c r="BQK2" s="1601"/>
      <c r="BQL2" s="1601"/>
      <c r="BQM2" s="1601"/>
      <c r="BQN2" s="1601"/>
      <c r="BQO2" s="1601"/>
      <c r="BQP2" s="1601"/>
      <c r="BQQ2" s="1601"/>
      <c r="BQR2" s="1601"/>
      <c r="BQS2" s="1601"/>
      <c r="BQT2" s="1601"/>
      <c r="BQU2" s="1601"/>
      <c r="BQV2" s="1601"/>
      <c r="BQW2" s="1601"/>
      <c r="BQX2" s="1601"/>
      <c r="BQY2" s="1601"/>
      <c r="BQZ2" s="1601"/>
      <c r="BRA2" s="1601"/>
      <c r="BRB2" s="1601"/>
      <c r="BRC2" s="1601"/>
      <c r="BRD2" s="1601"/>
      <c r="BRE2" s="1601"/>
      <c r="BRF2" s="1601"/>
      <c r="BRG2" s="1601"/>
      <c r="BRH2" s="1601"/>
      <c r="BRI2" s="1601"/>
      <c r="BRJ2" s="1601"/>
      <c r="BRK2" s="1601"/>
      <c r="BRL2" s="1601"/>
      <c r="BRM2" s="1601"/>
      <c r="BRN2" s="1601"/>
      <c r="BRO2" s="1601"/>
      <c r="BRP2" s="1601"/>
      <c r="BRQ2" s="1601"/>
      <c r="BRR2" s="1601"/>
      <c r="BRS2" s="1601"/>
      <c r="BRT2" s="1601"/>
      <c r="BRU2" s="1601"/>
      <c r="BRV2" s="1601"/>
      <c r="BRW2" s="1601"/>
      <c r="BRX2" s="1601"/>
      <c r="BRY2" s="1601"/>
      <c r="BRZ2" s="1601"/>
      <c r="BSA2" s="1601"/>
      <c r="BSB2" s="1601"/>
      <c r="BSC2" s="1601"/>
      <c r="BSD2" s="1601"/>
      <c r="BSE2" s="1601"/>
      <c r="BSF2" s="1601"/>
      <c r="BSG2" s="1601"/>
      <c r="BSH2" s="1601"/>
      <c r="BSI2" s="1601"/>
      <c r="BSJ2" s="1601"/>
      <c r="BSK2" s="1601"/>
      <c r="BSL2" s="1601"/>
      <c r="BSM2" s="1601"/>
      <c r="BSN2" s="1601"/>
      <c r="BSO2" s="1601"/>
      <c r="BSP2" s="1601"/>
      <c r="BSQ2" s="1601"/>
      <c r="BSR2" s="1601"/>
      <c r="BSS2" s="1601"/>
      <c r="BST2" s="1601"/>
      <c r="BSU2" s="1601"/>
      <c r="BSV2" s="1601"/>
      <c r="BSW2" s="1601"/>
      <c r="BSX2" s="1601"/>
      <c r="BSY2" s="1601"/>
      <c r="BSZ2" s="1601"/>
      <c r="BTA2" s="1601"/>
      <c r="BTB2" s="1601"/>
      <c r="BTC2" s="1601"/>
      <c r="BTD2" s="1601"/>
      <c r="BTE2" s="1601"/>
      <c r="BTF2" s="1601"/>
      <c r="BTG2" s="1601"/>
      <c r="BTH2" s="1601"/>
      <c r="BTI2" s="1601"/>
      <c r="BTJ2" s="1601"/>
      <c r="BTK2" s="1601"/>
      <c r="BTL2" s="1601"/>
      <c r="BTM2" s="1601"/>
      <c r="BTN2" s="1601"/>
      <c r="BTO2" s="1601"/>
      <c r="BTP2" s="1601"/>
      <c r="BTQ2" s="1601"/>
      <c r="BTR2" s="1601"/>
      <c r="BTS2" s="1601"/>
      <c r="BTT2" s="1601"/>
      <c r="BTU2" s="1601"/>
      <c r="BTV2" s="1601"/>
      <c r="BTW2" s="1601"/>
      <c r="BTX2" s="1601"/>
      <c r="BTY2" s="1601"/>
      <c r="BTZ2" s="1601"/>
      <c r="BUA2" s="1601"/>
      <c r="BUB2" s="1601"/>
      <c r="BUC2" s="1601"/>
      <c r="BUD2" s="1601"/>
      <c r="BUE2" s="1601"/>
      <c r="BUF2" s="1601"/>
      <c r="BUG2" s="1601"/>
      <c r="BUH2" s="1601"/>
      <c r="BUI2" s="1601"/>
      <c r="BUJ2" s="1601"/>
      <c r="BUK2" s="1601"/>
      <c r="BUL2" s="1601"/>
      <c r="BUM2" s="1601"/>
      <c r="BUN2" s="1601"/>
      <c r="BUO2" s="1601"/>
      <c r="BUP2" s="1601"/>
      <c r="BUQ2" s="1601"/>
      <c r="BUR2" s="1601"/>
      <c r="BUS2" s="1601"/>
      <c r="BUT2" s="1601"/>
      <c r="BUU2" s="1601"/>
      <c r="BUV2" s="1601"/>
      <c r="BUW2" s="1601"/>
      <c r="BUX2" s="1601"/>
      <c r="BUY2" s="1601"/>
      <c r="BUZ2" s="1601"/>
      <c r="BVA2" s="1601"/>
      <c r="BVB2" s="1601"/>
      <c r="BVC2" s="1601"/>
      <c r="BVD2" s="1601"/>
      <c r="BVE2" s="1601"/>
      <c r="BVF2" s="1601"/>
      <c r="BVG2" s="1601"/>
      <c r="BVH2" s="1601"/>
      <c r="BVI2" s="1601"/>
      <c r="BVJ2" s="1601"/>
      <c r="BVK2" s="1601"/>
      <c r="BVL2" s="1601"/>
      <c r="BVM2" s="1601"/>
      <c r="BVN2" s="1601"/>
      <c r="BVO2" s="1601"/>
      <c r="BVP2" s="1601"/>
      <c r="BVQ2" s="1601"/>
      <c r="BVR2" s="1601"/>
      <c r="BVS2" s="1601"/>
      <c r="BVT2" s="1601"/>
      <c r="BVU2" s="1601"/>
      <c r="BVV2" s="1601"/>
      <c r="BVW2" s="1601"/>
      <c r="BVX2" s="1601"/>
      <c r="BVY2" s="1601"/>
      <c r="BVZ2" s="1601"/>
      <c r="BWA2" s="1601"/>
      <c r="BWB2" s="1601"/>
      <c r="BWC2" s="1601"/>
      <c r="BWD2" s="1601"/>
      <c r="BWE2" s="1601"/>
      <c r="BWF2" s="1601"/>
      <c r="BWG2" s="1601"/>
      <c r="BWH2" s="1601"/>
      <c r="BWI2" s="1601"/>
      <c r="BWJ2" s="1601"/>
      <c r="BWK2" s="1601"/>
      <c r="BWL2" s="1601"/>
      <c r="BWM2" s="1601"/>
      <c r="BWN2" s="1601"/>
      <c r="BWO2" s="1601"/>
      <c r="BWP2" s="1601"/>
      <c r="BWQ2" s="1601"/>
      <c r="BWR2" s="1601"/>
      <c r="BWS2" s="1601"/>
      <c r="BWT2" s="1601"/>
      <c r="BWU2" s="1601"/>
      <c r="BWV2" s="1601"/>
      <c r="BWW2" s="1601"/>
      <c r="BWX2" s="1601"/>
      <c r="BWY2" s="1601"/>
      <c r="BWZ2" s="1601"/>
      <c r="BXA2" s="1601"/>
      <c r="BXB2" s="1601"/>
      <c r="BXC2" s="1601"/>
      <c r="BXD2" s="1601"/>
      <c r="BXE2" s="1601"/>
      <c r="BXF2" s="1601"/>
      <c r="BXG2" s="1601"/>
      <c r="BXH2" s="1601"/>
      <c r="BXI2" s="1601"/>
      <c r="BXJ2" s="1601"/>
      <c r="BXK2" s="1601"/>
      <c r="BXL2" s="1601"/>
      <c r="BXM2" s="1601"/>
      <c r="BXN2" s="1601"/>
      <c r="BXO2" s="1601"/>
      <c r="BXP2" s="1601"/>
      <c r="BXQ2" s="1601"/>
      <c r="BXR2" s="1601"/>
      <c r="BXS2" s="1601"/>
      <c r="BXT2" s="1601"/>
      <c r="BXU2" s="1601"/>
      <c r="BXV2" s="1601"/>
      <c r="BXW2" s="1601"/>
      <c r="BXX2" s="1601"/>
      <c r="BXY2" s="1601"/>
      <c r="BXZ2" s="1601"/>
      <c r="BYA2" s="1601"/>
      <c r="BYB2" s="1601"/>
      <c r="BYC2" s="1601"/>
      <c r="BYD2" s="1601"/>
      <c r="BYE2" s="1601"/>
      <c r="BYF2" s="1601"/>
      <c r="BYG2" s="1601"/>
      <c r="BYH2" s="1601"/>
      <c r="BYI2" s="1601"/>
      <c r="BYJ2" s="1601"/>
      <c r="BYK2" s="1601"/>
      <c r="BYL2" s="1601"/>
      <c r="BYM2" s="1601"/>
      <c r="BYN2" s="1601"/>
      <c r="BYO2" s="1601"/>
      <c r="BYP2" s="1601"/>
      <c r="BYQ2" s="1601"/>
      <c r="BYR2" s="1601"/>
      <c r="BYS2" s="1601"/>
      <c r="BYT2" s="1601"/>
      <c r="BYU2" s="1601"/>
      <c r="BYV2" s="1601"/>
      <c r="BYW2" s="1601"/>
      <c r="BYX2" s="1601"/>
      <c r="BYY2" s="1601"/>
      <c r="BYZ2" s="1601"/>
      <c r="BZA2" s="1601"/>
      <c r="BZB2" s="1601"/>
      <c r="BZC2" s="1601"/>
      <c r="BZD2" s="1601"/>
      <c r="BZE2" s="1601"/>
      <c r="BZF2" s="1601"/>
      <c r="BZG2" s="1601"/>
      <c r="BZH2" s="1601"/>
      <c r="BZI2" s="1601"/>
      <c r="BZJ2" s="1601"/>
      <c r="BZK2" s="1601"/>
      <c r="BZL2" s="1601"/>
      <c r="BZM2" s="1601"/>
      <c r="BZN2" s="1601"/>
      <c r="BZO2" s="1601"/>
      <c r="BZP2" s="1601"/>
      <c r="BZQ2" s="1601"/>
      <c r="BZR2" s="1601"/>
      <c r="BZS2" s="1601"/>
      <c r="BZT2" s="1601"/>
      <c r="BZU2" s="1601"/>
      <c r="BZV2" s="1601"/>
      <c r="BZW2" s="1601"/>
      <c r="BZX2" s="1601"/>
      <c r="BZY2" s="1601"/>
      <c r="BZZ2" s="1601"/>
      <c r="CAA2" s="1601"/>
      <c r="CAB2" s="1601"/>
      <c r="CAC2" s="1601"/>
      <c r="CAD2" s="1601"/>
      <c r="CAE2" s="1601"/>
      <c r="CAF2" s="1601"/>
      <c r="CAG2" s="1601"/>
      <c r="CAH2" s="1601"/>
      <c r="CAI2" s="1601"/>
      <c r="CAJ2" s="1601"/>
      <c r="CAK2" s="1601"/>
      <c r="CAL2" s="1601"/>
      <c r="CAM2" s="1601"/>
      <c r="CAN2" s="1601"/>
      <c r="CAO2" s="1601"/>
      <c r="CAP2" s="1601"/>
      <c r="CAQ2" s="1601"/>
      <c r="CAR2" s="1601"/>
      <c r="CAS2" s="1601"/>
      <c r="CAT2" s="1601"/>
      <c r="CAU2" s="1601"/>
      <c r="CAV2" s="1601"/>
      <c r="CAW2" s="1601"/>
      <c r="CAX2" s="1601"/>
      <c r="CAY2" s="1601"/>
      <c r="CAZ2" s="1601"/>
      <c r="CBA2" s="1601"/>
      <c r="CBB2" s="1601"/>
      <c r="CBC2" s="1601"/>
      <c r="CBD2" s="1601"/>
      <c r="CBE2" s="1601"/>
      <c r="CBF2" s="1601"/>
      <c r="CBG2" s="1601"/>
      <c r="CBH2" s="1601"/>
      <c r="CBI2" s="1601"/>
      <c r="CBJ2" s="1601"/>
      <c r="CBK2" s="1601"/>
      <c r="CBL2" s="1601"/>
      <c r="CBM2" s="1601"/>
      <c r="CBN2" s="1601"/>
      <c r="CBO2" s="1601"/>
      <c r="CBP2" s="1601"/>
      <c r="CBQ2" s="1601"/>
      <c r="CBR2" s="1601"/>
      <c r="CBS2" s="1601"/>
      <c r="CBT2" s="1601"/>
      <c r="CBU2" s="1601"/>
      <c r="CBV2" s="1601"/>
      <c r="CBW2" s="1601"/>
      <c r="CBX2" s="1601"/>
      <c r="CBY2" s="1601"/>
      <c r="CBZ2" s="1601"/>
      <c r="CCA2" s="1601"/>
      <c r="CCB2" s="1601"/>
      <c r="CCC2" s="1601"/>
      <c r="CCD2" s="1601"/>
      <c r="CCE2" s="1601"/>
      <c r="CCF2" s="1601"/>
      <c r="CCG2" s="1601"/>
      <c r="CCH2" s="1601"/>
      <c r="CCI2" s="1601"/>
      <c r="CCJ2" s="1601"/>
      <c r="CCK2" s="1601"/>
      <c r="CCL2" s="1601"/>
      <c r="CCM2" s="1601"/>
      <c r="CCN2" s="1601"/>
      <c r="CCO2" s="1601"/>
      <c r="CCP2" s="1601"/>
      <c r="CCQ2" s="1601"/>
      <c r="CCR2" s="1601"/>
      <c r="CCS2" s="1601"/>
      <c r="CCT2" s="1601"/>
      <c r="CCU2" s="1601"/>
      <c r="CCV2" s="1601"/>
      <c r="CCW2" s="1601"/>
      <c r="CCX2" s="1601"/>
      <c r="CCY2" s="1601"/>
      <c r="CCZ2" s="1601"/>
      <c r="CDA2" s="1601"/>
      <c r="CDB2" s="1601"/>
      <c r="CDC2" s="1601"/>
      <c r="CDD2" s="1601"/>
      <c r="CDE2" s="1601"/>
      <c r="CDF2" s="1601"/>
      <c r="CDG2" s="1601"/>
      <c r="CDH2" s="1601"/>
      <c r="CDI2" s="1601"/>
      <c r="CDJ2" s="1601"/>
      <c r="CDK2" s="1601"/>
      <c r="CDL2" s="1601"/>
      <c r="CDM2" s="1601"/>
      <c r="CDN2" s="1601"/>
      <c r="CDO2" s="1601"/>
      <c r="CDP2" s="1601"/>
      <c r="CDQ2" s="1601"/>
      <c r="CDR2" s="1601"/>
      <c r="CDS2" s="1601"/>
      <c r="CDT2" s="1601"/>
      <c r="CDU2" s="1601"/>
      <c r="CDV2" s="1601"/>
      <c r="CDW2" s="1601"/>
      <c r="CDX2" s="1601"/>
      <c r="CDY2" s="1601"/>
      <c r="CDZ2" s="1601"/>
      <c r="CEA2" s="1601"/>
      <c r="CEB2" s="1601"/>
      <c r="CEC2" s="1601"/>
      <c r="CED2" s="1601"/>
      <c r="CEE2" s="1601"/>
      <c r="CEF2" s="1601"/>
      <c r="CEG2" s="1601"/>
      <c r="CEH2" s="1601"/>
      <c r="CEI2" s="1601"/>
      <c r="CEJ2" s="1601"/>
      <c r="CEK2" s="1601"/>
      <c r="CEL2" s="1601"/>
      <c r="CEM2" s="1601"/>
      <c r="CEN2" s="1601"/>
      <c r="CEO2" s="1601"/>
      <c r="CEP2" s="1601"/>
      <c r="CEQ2" s="1601"/>
      <c r="CER2" s="1601"/>
      <c r="CES2" s="1601"/>
      <c r="CET2" s="1601"/>
      <c r="CEU2" s="1601"/>
      <c r="CEV2" s="1601"/>
      <c r="CEW2" s="1601"/>
      <c r="CEX2" s="1601"/>
      <c r="CEY2" s="1601"/>
      <c r="CEZ2" s="1601"/>
      <c r="CFA2" s="1601"/>
      <c r="CFB2" s="1601"/>
      <c r="CFC2" s="1601"/>
      <c r="CFD2" s="1601"/>
      <c r="CFE2" s="1601"/>
      <c r="CFF2" s="1601"/>
      <c r="CFG2" s="1601"/>
      <c r="CFH2" s="1601"/>
      <c r="CFI2" s="1601"/>
      <c r="CFJ2" s="1601"/>
      <c r="CFK2" s="1601"/>
      <c r="CFL2" s="1601"/>
      <c r="CFM2" s="1601"/>
      <c r="CFN2" s="1601"/>
      <c r="CFO2" s="1601"/>
      <c r="CFP2" s="1601"/>
      <c r="CFQ2" s="1601"/>
      <c r="CFR2" s="1601"/>
      <c r="CFS2" s="1601"/>
      <c r="CFT2" s="1601"/>
      <c r="CFU2" s="1601"/>
      <c r="CFV2" s="1601"/>
      <c r="CFW2" s="1601"/>
      <c r="CFX2" s="1601"/>
      <c r="CFY2" s="1601"/>
      <c r="CFZ2" s="1601"/>
      <c r="CGA2" s="1601"/>
      <c r="CGB2" s="1601"/>
      <c r="CGC2" s="1601"/>
      <c r="CGD2" s="1601"/>
      <c r="CGE2" s="1601"/>
      <c r="CGF2" s="1601"/>
      <c r="CGG2" s="1601"/>
      <c r="CGH2" s="1601"/>
      <c r="CGI2" s="1601"/>
      <c r="CGJ2" s="1601"/>
      <c r="CGK2" s="1601"/>
      <c r="CGL2" s="1601"/>
      <c r="CGM2" s="1601"/>
      <c r="CGN2" s="1601"/>
      <c r="CGO2" s="1601"/>
      <c r="CGP2" s="1601"/>
      <c r="CGQ2" s="1601"/>
      <c r="CGR2" s="1601"/>
      <c r="CGS2" s="1601"/>
      <c r="CGT2" s="1601"/>
      <c r="CGU2" s="1601"/>
      <c r="CGV2" s="1601"/>
      <c r="CGW2" s="1601"/>
      <c r="CGX2" s="1601"/>
      <c r="CGY2" s="1601"/>
      <c r="CGZ2" s="1601"/>
      <c r="CHA2" s="1601"/>
      <c r="CHB2" s="1601"/>
      <c r="CHC2" s="1601"/>
      <c r="CHD2" s="1601"/>
      <c r="CHE2" s="1601"/>
      <c r="CHF2" s="1601"/>
      <c r="CHG2" s="1601"/>
      <c r="CHH2" s="1601"/>
      <c r="CHI2" s="1601"/>
      <c r="CHJ2" s="1601"/>
      <c r="CHK2" s="1601"/>
      <c r="CHL2" s="1601"/>
      <c r="CHM2" s="1601"/>
      <c r="CHN2" s="1601"/>
      <c r="CHO2" s="1601"/>
      <c r="CHP2" s="1601"/>
      <c r="CHQ2" s="1601"/>
      <c r="CHR2" s="1601"/>
      <c r="CHS2" s="1601"/>
      <c r="CHT2" s="1601"/>
      <c r="CHU2" s="1601"/>
      <c r="CHV2" s="1601"/>
      <c r="CHW2" s="1601"/>
      <c r="CHX2" s="1601"/>
      <c r="CHY2" s="1601"/>
      <c r="CHZ2" s="1601"/>
      <c r="CIA2" s="1601"/>
      <c r="CIB2" s="1601"/>
      <c r="CIC2" s="1601"/>
      <c r="CID2" s="1601"/>
      <c r="CIE2" s="1601"/>
      <c r="CIF2" s="1601"/>
      <c r="CIG2" s="1601"/>
      <c r="CIH2" s="1601"/>
      <c r="CII2" s="1601"/>
      <c r="CIJ2" s="1601"/>
      <c r="CIK2" s="1601"/>
      <c r="CIL2" s="1601"/>
      <c r="CIM2" s="1601"/>
      <c r="CIN2" s="1601"/>
      <c r="CIO2" s="1601"/>
      <c r="CIP2" s="1601"/>
      <c r="CIQ2" s="1601"/>
      <c r="CIR2" s="1601"/>
      <c r="CIS2" s="1601"/>
      <c r="CIT2" s="1601"/>
      <c r="CIU2" s="1601"/>
      <c r="CIV2" s="1601"/>
      <c r="CIW2" s="1601"/>
      <c r="CIX2" s="1601"/>
      <c r="CIY2" s="1601"/>
      <c r="CIZ2" s="1601"/>
      <c r="CJA2" s="1601"/>
      <c r="CJB2" s="1601"/>
      <c r="CJC2" s="1601"/>
      <c r="CJD2" s="1601"/>
      <c r="CJE2" s="1601"/>
      <c r="CJF2" s="1601"/>
      <c r="CJG2" s="1601"/>
      <c r="CJH2" s="1601"/>
      <c r="CJI2" s="1601"/>
      <c r="CJJ2" s="1601"/>
      <c r="CJK2" s="1601"/>
      <c r="CJL2" s="1601"/>
      <c r="CJM2" s="1601"/>
      <c r="CJN2" s="1601"/>
      <c r="CJO2" s="1601"/>
      <c r="CJP2" s="1601"/>
      <c r="CJQ2" s="1601"/>
      <c r="CJR2" s="1601"/>
      <c r="CJS2" s="1601"/>
      <c r="CJT2" s="1601"/>
      <c r="CJU2" s="1601"/>
      <c r="CJV2" s="1601"/>
      <c r="CJW2" s="1601"/>
      <c r="CJX2" s="1601"/>
      <c r="CJY2" s="1601"/>
      <c r="CJZ2" s="1601"/>
      <c r="CKA2" s="1601"/>
      <c r="CKB2" s="1601"/>
      <c r="CKC2" s="1601"/>
      <c r="CKD2" s="1601"/>
      <c r="CKE2" s="1601"/>
      <c r="CKF2" s="1601"/>
      <c r="CKG2" s="1601"/>
      <c r="CKH2" s="1601"/>
      <c r="CKI2" s="1601"/>
      <c r="CKJ2" s="1601"/>
      <c r="CKK2" s="1601"/>
      <c r="CKL2" s="1601"/>
      <c r="CKM2" s="1601"/>
      <c r="CKN2" s="1601"/>
      <c r="CKO2" s="1601"/>
      <c r="CKP2" s="1601"/>
      <c r="CKQ2" s="1601"/>
      <c r="CKR2" s="1601"/>
      <c r="CKS2" s="1601"/>
      <c r="CKT2" s="1601"/>
      <c r="CKU2" s="1601"/>
      <c r="CKV2" s="1601"/>
      <c r="CKW2" s="1601"/>
      <c r="CKX2" s="1601"/>
      <c r="CKY2" s="1601"/>
      <c r="CKZ2" s="1601"/>
      <c r="CLA2" s="1601"/>
      <c r="CLB2" s="1601"/>
      <c r="CLC2" s="1601"/>
      <c r="CLD2" s="1601"/>
      <c r="CLE2" s="1601"/>
      <c r="CLF2" s="1601"/>
      <c r="CLG2" s="1601"/>
      <c r="CLH2" s="1601"/>
      <c r="CLI2" s="1601"/>
      <c r="CLJ2" s="1601"/>
      <c r="CLK2" s="1601"/>
      <c r="CLL2" s="1601"/>
      <c r="CLM2" s="1601"/>
      <c r="CLN2" s="1601"/>
      <c r="CLO2" s="1601"/>
      <c r="CLP2" s="1601"/>
      <c r="CLQ2" s="1601"/>
      <c r="CLR2" s="1601"/>
      <c r="CLS2" s="1601"/>
      <c r="CLT2" s="1601"/>
      <c r="CLU2" s="1601"/>
      <c r="CLV2" s="1601"/>
      <c r="CLW2" s="1601"/>
      <c r="CLX2" s="1601"/>
      <c r="CLY2" s="1601"/>
      <c r="CLZ2" s="1601"/>
      <c r="CMA2" s="1601"/>
      <c r="CMB2" s="1601"/>
      <c r="CMC2" s="1601"/>
      <c r="CMD2" s="1601"/>
      <c r="CME2" s="1601"/>
      <c r="CMF2" s="1601"/>
      <c r="CMG2" s="1601"/>
      <c r="CMH2" s="1601"/>
      <c r="CMI2" s="1601"/>
      <c r="CMJ2" s="1601"/>
      <c r="CMK2" s="1601"/>
      <c r="CML2" s="1601"/>
      <c r="CMM2" s="1601"/>
      <c r="CMN2" s="1601"/>
      <c r="CMO2" s="1601"/>
      <c r="CMP2" s="1601"/>
      <c r="CMQ2" s="1601"/>
      <c r="CMR2" s="1601"/>
      <c r="CMS2" s="1601"/>
      <c r="CMT2" s="1601"/>
      <c r="CMU2" s="1601"/>
      <c r="CMV2" s="1601"/>
      <c r="CMW2" s="1601"/>
      <c r="CMX2" s="1601"/>
      <c r="CMY2" s="1601"/>
      <c r="CMZ2" s="1601"/>
      <c r="CNA2" s="1601"/>
      <c r="CNB2" s="1601"/>
      <c r="CNC2" s="1601"/>
      <c r="CND2" s="1601"/>
      <c r="CNE2" s="1601"/>
      <c r="CNF2" s="1601"/>
      <c r="CNG2" s="1601"/>
      <c r="CNH2" s="1601"/>
      <c r="CNI2" s="1601"/>
      <c r="CNJ2" s="1601"/>
      <c r="CNK2" s="1601"/>
      <c r="CNL2" s="1601"/>
      <c r="CNM2" s="1601"/>
      <c r="CNN2" s="1601"/>
      <c r="CNO2" s="1601"/>
      <c r="CNP2" s="1601"/>
      <c r="CNQ2" s="1601"/>
      <c r="CNR2" s="1601"/>
      <c r="CNS2" s="1601"/>
      <c r="CNT2" s="1601"/>
      <c r="CNU2" s="1601"/>
      <c r="CNV2" s="1601"/>
      <c r="CNW2" s="1601"/>
      <c r="CNX2" s="1601"/>
      <c r="CNY2" s="1601"/>
      <c r="CNZ2" s="1601"/>
      <c r="COA2" s="1601"/>
      <c r="COB2" s="1601"/>
      <c r="COC2" s="1601"/>
      <c r="COD2" s="1601"/>
      <c r="COE2" s="1601"/>
      <c r="COF2" s="1601"/>
      <c r="COG2" s="1601"/>
      <c r="COH2" s="1601"/>
      <c r="COI2" s="1601"/>
      <c r="COJ2" s="1601"/>
      <c r="COK2" s="1601"/>
      <c r="COL2" s="1601"/>
      <c r="COM2" s="1601"/>
      <c r="CON2" s="1601"/>
      <c r="COO2" s="1601"/>
      <c r="COP2" s="1601"/>
      <c r="COQ2" s="1601"/>
      <c r="COR2" s="1601"/>
      <c r="COS2" s="1601"/>
      <c r="COT2" s="1601"/>
      <c r="COU2" s="1601"/>
      <c r="COV2" s="1601"/>
      <c r="COW2" s="1601"/>
      <c r="COX2" s="1601"/>
      <c r="COY2" s="1601"/>
      <c r="COZ2" s="1601"/>
      <c r="CPA2" s="1601"/>
      <c r="CPB2" s="1601"/>
      <c r="CPC2" s="1601"/>
      <c r="CPD2" s="1601"/>
      <c r="CPE2" s="1601"/>
      <c r="CPF2" s="1601"/>
      <c r="CPG2" s="1601"/>
      <c r="CPH2" s="1601"/>
      <c r="CPI2" s="1601"/>
      <c r="CPJ2" s="1601"/>
      <c r="CPK2" s="1601"/>
      <c r="CPL2" s="1601"/>
      <c r="CPM2" s="1601"/>
      <c r="CPN2" s="1601"/>
      <c r="CPO2" s="1601"/>
      <c r="CPP2" s="1601"/>
      <c r="CPQ2" s="1601"/>
      <c r="CPR2" s="1601"/>
      <c r="CPS2" s="1601"/>
      <c r="CPT2" s="1601"/>
      <c r="CPU2" s="1601"/>
      <c r="CPV2" s="1601"/>
      <c r="CPW2" s="1601"/>
      <c r="CPX2" s="1601"/>
      <c r="CPY2" s="1601"/>
      <c r="CPZ2" s="1601"/>
      <c r="CQA2" s="1601"/>
      <c r="CQB2" s="1601"/>
      <c r="CQC2" s="1601"/>
      <c r="CQD2" s="1601"/>
      <c r="CQE2" s="1601"/>
      <c r="CQF2" s="1601"/>
      <c r="CQG2" s="1601"/>
      <c r="CQH2" s="1601"/>
      <c r="CQI2" s="1601"/>
      <c r="CQJ2" s="1601"/>
      <c r="CQK2" s="1601"/>
      <c r="CQL2" s="1601"/>
      <c r="CQM2" s="1601"/>
      <c r="CQN2" s="1601"/>
      <c r="CQO2" s="1601"/>
      <c r="CQP2" s="1601"/>
      <c r="CQQ2" s="1601"/>
      <c r="CQR2" s="1601"/>
      <c r="CQS2" s="1601"/>
      <c r="CQT2" s="1601"/>
      <c r="CQU2" s="1601"/>
      <c r="CQV2" s="1601"/>
      <c r="CQW2" s="1601"/>
      <c r="CQX2" s="1601"/>
      <c r="CQY2" s="1601"/>
      <c r="CQZ2" s="1601"/>
      <c r="CRA2" s="1601"/>
      <c r="CRB2" s="1601"/>
      <c r="CRC2" s="1601"/>
      <c r="CRD2" s="1601"/>
      <c r="CRE2" s="1601"/>
      <c r="CRF2" s="1601"/>
      <c r="CRG2" s="1601"/>
      <c r="CRH2" s="1601"/>
      <c r="CRI2" s="1601"/>
      <c r="CRJ2" s="1601"/>
      <c r="CRK2" s="1601"/>
      <c r="CRL2" s="1601"/>
      <c r="CRM2" s="1601"/>
      <c r="CRN2" s="1601"/>
      <c r="CRO2" s="1601"/>
      <c r="CRP2" s="1601"/>
      <c r="CRQ2" s="1601"/>
      <c r="CRR2" s="1601"/>
      <c r="CRS2" s="1601"/>
      <c r="CRT2" s="1601"/>
      <c r="CRU2" s="1601"/>
      <c r="CRV2" s="1601"/>
      <c r="CRW2" s="1601"/>
      <c r="CRX2" s="1601"/>
      <c r="CRY2" s="1601"/>
      <c r="CRZ2" s="1601"/>
      <c r="CSA2" s="1601"/>
      <c r="CSB2" s="1601"/>
      <c r="CSC2" s="1601"/>
      <c r="CSD2" s="1601"/>
      <c r="CSE2" s="1601"/>
      <c r="CSF2" s="1601"/>
      <c r="CSG2" s="1601"/>
      <c r="CSH2" s="1601"/>
      <c r="CSI2" s="1601"/>
      <c r="CSJ2" s="1601"/>
      <c r="CSK2" s="1601"/>
      <c r="CSL2" s="1601"/>
      <c r="CSM2" s="1601"/>
      <c r="CSN2" s="1601"/>
      <c r="CSO2" s="1601"/>
      <c r="CSP2" s="1601"/>
      <c r="CSQ2" s="1601"/>
      <c r="CSR2" s="1601"/>
      <c r="CSS2" s="1601"/>
      <c r="CST2" s="1601"/>
      <c r="CSU2" s="1601"/>
      <c r="CSV2" s="1601"/>
      <c r="CSW2" s="1601"/>
      <c r="CSX2" s="1601"/>
      <c r="CSY2" s="1601"/>
      <c r="CSZ2" s="1601"/>
      <c r="CTA2" s="1601"/>
      <c r="CTB2" s="1601"/>
      <c r="CTC2" s="1601"/>
      <c r="CTD2" s="1601"/>
      <c r="CTE2" s="1601"/>
      <c r="CTF2" s="1601"/>
      <c r="CTG2" s="1601"/>
      <c r="CTH2" s="1601"/>
      <c r="CTI2" s="1601"/>
      <c r="CTJ2" s="1601"/>
      <c r="CTK2" s="1601"/>
      <c r="CTL2" s="1601"/>
      <c r="CTM2" s="1601"/>
      <c r="CTN2" s="1601"/>
      <c r="CTO2" s="1601"/>
      <c r="CTP2" s="1601"/>
      <c r="CTQ2" s="1601"/>
      <c r="CTR2" s="1601"/>
      <c r="CTS2" s="1601"/>
      <c r="CTT2" s="1601"/>
      <c r="CTU2" s="1601"/>
      <c r="CTV2" s="1601"/>
      <c r="CTW2" s="1601"/>
      <c r="CTX2" s="1601"/>
      <c r="CTY2" s="1601"/>
      <c r="CTZ2" s="1601"/>
      <c r="CUA2" s="1601"/>
      <c r="CUB2" s="1601"/>
      <c r="CUC2" s="1601"/>
      <c r="CUD2" s="1601"/>
      <c r="CUE2" s="1601"/>
      <c r="CUF2" s="1601"/>
      <c r="CUG2" s="1601"/>
      <c r="CUH2" s="1601"/>
      <c r="CUI2" s="1601"/>
      <c r="CUJ2" s="1601"/>
      <c r="CUK2" s="1601"/>
      <c r="CUL2" s="1601"/>
      <c r="CUM2" s="1601"/>
      <c r="CUN2" s="1601"/>
      <c r="CUO2" s="1601"/>
      <c r="CUP2" s="1601"/>
      <c r="CUQ2" s="1601"/>
      <c r="CUR2" s="1601"/>
      <c r="CUS2" s="1601"/>
      <c r="CUT2" s="1601"/>
      <c r="CUU2" s="1601"/>
      <c r="CUV2" s="1601"/>
      <c r="CUW2" s="1601"/>
      <c r="CUX2" s="1601"/>
      <c r="CUY2" s="1601"/>
      <c r="CUZ2" s="1601"/>
      <c r="CVA2" s="1601"/>
      <c r="CVB2" s="1601"/>
      <c r="CVC2" s="1601"/>
      <c r="CVD2" s="1601"/>
      <c r="CVE2" s="1601"/>
      <c r="CVF2" s="1601"/>
      <c r="CVG2" s="1601"/>
      <c r="CVH2" s="1601"/>
      <c r="CVI2" s="1601"/>
      <c r="CVJ2" s="1601"/>
      <c r="CVK2" s="1601"/>
      <c r="CVL2" s="1601"/>
      <c r="CVM2" s="1601"/>
      <c r="CVN2" s="1601"/>
      <c r="CVO2" s="1601"/>
      <c r="CVP2" s="1601"/>
      <c r="CVQ2" s="1601"/>
      <c r="CVR2" s="1601"/>
      <c r="CVS2" s="1601"/>
      <c r="CVT2" s="1601"/>
      <c r="CVU2" s="1601"/>
      <c r="CVV2" s="1601"/>
      <c r="CVW2" s="1601"/>
      <c r="CVX2" s="1601"/>
      <c r="CVY2" s="1601"/>
      <c r="CVZ2" s="1601"/>
      <c r="CWA2" s="1601"/>
      <c r="CWB2" s="1601"/>
      <c r="CWC2" s="1601"/>
      <c r="CWD2" s="1601"/>
      <c r="CWE2" s="1601"/>
      <c r="CWF2" s="1601"/>
      <c r="CWG2" s="1601"/>
      <c r="CWH2" s="1601"/>
      <c r="CWI2" s="1601"/>
      <c r="CWJ2" s="1601"/>
      <c r="CWK2" s="1601"/>
      <c r="CWL2" s="1601"/>
      <c r="CWM2" s="1601"/>
      <c r="CWN2" s="1601"/>
      <c r="CWO2" s="1601"/>
      <c r="CWP2" s="1601"/>
      <c r="CWQ2" s="1601"/>
      <c r="CWR2" s="1601"/>
      <c r="CWS2" s="1601"/>
      <c r="CWT2" s="1601"/>
      <c r="CWU2" s="1601"/>
      <c r="CWV2" s="1601"/>
      <c r="CWW2" s="1601"/>
      <c r="CWX2" s="1601"/>
      <c r="CWY2" s="1601"/>
      <c r="CWZ2" s="1601"/>
      <c r="CXA2" s="1601"/>
      <c r="CXB2" s="1601"/>
      <c r="CXC2" s="1601"/>
      <c r="CXD2" s="1601"/>
      <c r="CXE2" s="1601"/>
      <c r="CXF2" s="1601"/>
      <c r="CXG2" s="1601"/>
      <c r="CXH2" s="1601"/>
      <c r="CXI2" s="1601"/>
      <c r="CXJ2" s="1601"/>
      <c r="CXK2" s="1601"/>
      <c r="CXL2" s="1601"/>
      <c r="CXM2" s="1601"/>
      <c r="CXN2" s="1601"/>
      <c r="CXO2" s="1601"/>
      <c r="CXP2" s="1601"/>
      <c r="CXQ2" s="1601"/>
      <c r="CXR2" s="1601"/>
      <c r="CXS2" s="1601"/>
      <c r="CXT2" s="1601"/>
      <c r="CXU2" s="1601"/>
      <c r="CXV2" s="1601"/>
      <c r="CXW2" s="1601"/>
      <c r="CXX2" s="1601"/>
      <c r="CXY2" s="1601"/>
      <c r="CXZ2" s="1601"/>
      <c r="CYA2" s="1601"/>
      <c r="CYB2" s="1601"/>
      <c r="CYC2" s="1601"/>
      <c r="CYD2" s="1601"/>
      <c r="CYE2" s="1601"/>
      <c r="CYF2" s="1601"/>
      <c r="CYG2" s="1601"/>
      <c r="CYH2" s="1601"/>
      <c r="CYI2" s="1601"/>
      <c r="CYJ2" s="1601"/>
      <c r="CYK2" s="1601"/>
      <c r="CYL2" s="1601"/>
      <c r="CYM2" s="1601"/>
      <c r="CYN2" s="1601"/>
      <c r="CYO2" s="1601"/>
      <c r="CYP2" s="1601"/>
      <c r="CYQ2" s="1601"/>
      <c r="CYR2" s="1601"/>
      <c r="CYS2" s="1601"/>
      <c r="CYT2" s="1601"/>
      <c r="CYU2" s="1601"/>
      <c r="CYV2" s="1601"/>
      <c r="CYW2" s="1601"/>
      <c r="CYX2" s="1601"/>
      <c r="CYY2" s="1601"/>
      <c r="CYZ2" s="1601"/>
      <c r="CZA2" s="1601"/>
      <c r="CZB2" s="1601"/>
      <c r="CZC2" s="1601"/>
      <c r="CZD2" s="1601"/>
      <c r="CZE2" s="1601"/>
      <c r="CZF2" s="1601"/>
      <c r="CZG2" s="1601"/>
      <c r="CZH2" s="1601"/>
      <c r="CZI2" s="1601"/>
      <c r="CZJ2" s="1601"/>
      <c r="CZK2" s="1601"/>
      <c r="CZL2" s="1601"/>
      <c r="CZM2" s="1601"/>
      <c r="CZN2" s="1601"/>
      <c r="CZO2" s="1601"/>
      <c r="CZP2" s="1601"/>
      <c r="CZQ2" s="1601"/>
      <c r="CZR2" s="1601"/>
      <c r="CZS2" s="1601"/>
      <c r="CZT2" s="1601"/>
      <c r="CZU2" s="1601"/>
      <c r="CZV2" s="1601"/>
      <c r="CZW2" s="1601"/>
      <c r="CZX2" s="1601"/>
      <c r="CZY2" s="1601"/>
      <c r="CZZ2" s="1601"/>
      <c r="DAA2" s="1601"/>
      <c r="DAB2" s="1601"/>
      <c r="DAC2" s="1601"/>
      <c r="DAD2" s="1601"/>
      <c r="DAE2" s="1601"/>
      <c r="DAF2" s="1601"/>
      <c r="DAG2" s="1601"/>
      <c r="DAH2" s="1601"/>
      <c r="DAI2" s="1601"/>
      <c r="DAJ2" s="1601"/>
      <c r="DAK2" s="1601"/>
      <c r="DAL2" s="1601"/>
      <c r="DAM2" s="1601"/>
      <c r="DAN2" s="1601"/>
      <c r="DAO2" s="1601"/>
      <c r="DAP2" s="1601"/>
      <c r="DAQ2" s="1601"/>
      <c r="DAR2" s="1601"/>
      <c r="DAS2" s="1601"/>
      <c r="DAT2" s="1601"/>
      <c r="DAU2" s="1601"/>
      <c r="DAV2" s="1601"/>
      <c r="DAW2" s="1601"/>
      <c r="DAX2" s="1601"/>
      <c r="DAY2" s="1601"/>
      <c r="DAZ2" s="1601"/>
      <c r="DBA2" s="1601"/>
      <c r="DBB2" s="1601"/>
      <c r="DBC2" s="1601"/>
      <c r="DBD2" s="1601"/>
      <c r="DBE2" s="1601"/>
      <c r="DBF2" s="1601"/>
      <c r="DBG2" s="1601"/>
      <c r="DBH2" s="1601"/>
      <c r="DBI2" s="1601"/>
      <c r="DBJ2" s="1601"/>
      <c r="DBK2" s="1601"/>
      <c r="DBL2" s="1601"/>
      <c r="DBM2" s="1601"/>
      <c r="DBN2" s="1601"/>
      <c r="DBO2" s="1601"/>
      <c r="DBP2" s="1601"/>
      <c r="DBQ2" s="1601"/>
      <c r="DBR2" s="1601"/>
      <c r="DBS2" s="1601"/>
      <c r="DBT2" s="1601"/>
      <c r="DBU2" s="1601"/>
      <c r="DBV2" s="1601"/>
      <c r="DBW2" s="1601"/>
      <c r="DBX2" s="1601"/>
      <c r="DBY2" s="1601"/>
      <c r="DBZ2" s="1601"/>
      <c r="DCA2" s="1601"/>
      <c r="DCB2" s="1601"/>
      <c r="DCC2" s="1601"/>
      <c r="DCD2" s="1601"/>
      <c r="DCE2" s="1601"/>
      <c r="DCF2" s="1601"/>
      <c r="DCG2" s="1601"/>
      <c r="DCH2" s="1601"/>
      <c r="DCI2" s="1601"/>
      <c r="DCJ2" s="1601"/>
      <c r="DCK2" s="1601"/>
      <c r="DCL2" s="1601"/>
      <c r="DCM2" s="1601"/>
      <c r="DCN2" s="1601"/>
      <c r="DCO2" s="1601"/>
      <c r="DCP2" s="1601"/>
      <c r="DCQ2" s="1601"/>
      <c r="DCR2" s="1601"/>
      <c r="DCS2" s="1601"/>
      <c r="DCT2" s="1601"/>
      <c r="DCU2" s="1601"/>
      <c r="DCV2" s="1601"/>
      <c r="DCW2" s="1601"/>
      <c r="DCX2" s="1601"/>
      <c r="DCY2" s="1601"/>
      <c r="DCZ2" s="1601"/>
      <c r="DDA2" s="1601"/>
      <c r="DDB2" s="1601"/>
      <c r="DDC2" s="1601"/>
      <c r="DDD2" s="1601"/>
      <c r="DDE2" s="1601"/>
      <c r="DDF2" s="1601"/>
      <c r="DDG2" s="1601"/>
      <c r="DDH2" s="1601"/>
      <c r="DDI2" s="1601"/>
      <c r="DDJ2" s="1601"/>
      <c r="DDK2" s="1601"/>
      <c r="DDL2" s="1601"/>
      <c r="DDM2" s="1601"/>
      <c r="DDN2" s="1601"/>
      <c r="DDO2" s="1601"/>
      <c r="DDP2" s="1601"/>
      <c r="DDQ2" s="1601"/>
      <c r="DDR2" s="1601"/>
      <c r="DDS2" s="1601"/>
      <c r="DDT2" s="1601"/>
      <c r="DDU2" s="1601"/>
      <c r="DDV2" s="1601"/>
      <c r="DDW2" s="1601"/>
      <c r="DDX2" s="1601"/>
      <c r="DDY2" s="1601"/>
      <c r="DDZ2" s="1601"/>
      <c r="DEA2" s="1601"/>
      <c r="DEB2" s="1601"/>
      <c r="DEC2" s="1601"/>
      <c r="DED2" s="1601"/>
      <c r="DEE2" s="1601"/>
      <c r="DEF2" s="1601"/>
      <c r="DEG2" s="1601"/>
      <c r="DEH2" s="1601"/>
      <c r="DEI2" s="1601"/>
      <c r="DEJ2" s="1601"/>
      <c r="DEK2" s="1601"/>
      <c r="DEL2" s="1601"/>
      <c r="DEM2" s="1601"/>
      <c r="DEN2" s="1601"/>
      <c r="DEO2" s="1601"/>
      <c r="DEP2" s="1601"/>
      <c r="DEQ2" s="1601"/>
      <c r="DER2" s="1601"/>
      <c r="DES2" s="1601"/>
      <c r="DET2" s="1601"/>
      <c r="DEU2" s="1601"/>
      <c r="DEV2" s="1601"/>
      <c r="DEW2" s="1601"/>
      <c r="DEX2" s="1601"/>
      <c r="DEY2" s="1601"/>
      <c r="DEZ2" s="1601"/>
      <c r="DFA2" s="1601"/>
      <c r="DFB2" s="1601"/>
      <c r="DFC2" s="1601"/>
      <c r="DFD2" s="1601"/>
      <c r="DFE2" s="1601"/>
      <c r="DFF2" s="1601"/>
      <c r="DFG2" s="1601"/>
      <c r="DFH2" s="1601"/>
      <c r="DFI2" s="1601"/>
      <c r="DFJ2" s="1601"/>
      <c r="DFK2" s="1601"/>
      <c r="DFL2" s="1601"/>
      <c r="DFM2" s="1601"/>
      <c r="DFN2" s="1601"/>
      <c r="DFO2" s="1601"/>
      <c r="DFP2" s="1601"/>
      <c r="DFQ2" s="1601"/>
      <c r="DFR2" s="1601"/>
      <c r="DFS2" s="1601"/>
      <c r="DFT2" s="1601"/>
      <c r="DFU2" s="1601"/>
      <c r="DFV2" s="1601"/>
      <c r="DFW2" s="1601"/>
      <c r="DFX2" s="1601"/>
      <c r="DFY2" s="1601"/>
      <c r="DFZ2" s="1601"/>
      <c r="DGA2" s="1601"/>
      <c r="DGB2" s="1601"/>
      <c r="DGC2" s="1601"/>
      <c r="DGD2" s="1601"/>
      <c r="DGE2" s="1601"/>
      <c r="DGF2" s="1601"/>
      <c r="DGG2" s="1601"/>
      <c r="DGH2" s="1601"/>
      <c r="DGI2" s="1601"/>
      <c r="DGJ2" s="1601"/>
      <c r="DGK2" s="1601"/>
      <c r="DGL2" s="1601"/>
      <c r="DGM2" s="1601"/>
      <c r="DGN2" s="1601"/>
      <c r="DGO2" s="1601"/>
      <c r="DGP2" s="1601"/>
      <c r="DGQ2" s="1601"/>
      <c r="DGR2" s="1601"/>
      <c r="DGS2" s="1601"/>
      <c r="DGT2" s="1601"/>
      <c r="DGU2" s="1601"/>
      <c r="DGV2" s="1601"/>
      <c r="DGW2" s="1601"/>
      <c r="DGX2" s="1601"/>
      <c r="DGY2" s="1601"/>
      <c r="DGZ2" s="1601"/>
      <c r="DHA2" s="1601"/>
      <c r="DHB2" s="1601"/>
      <c r="DHC2" s="1601"/>
      <c r="DHD2" s="1601"/>
      <c r="DHE2" s="1601"/>
      <c r="DHF2" s="1601"/>
      <c r="DHG2" s="1601"/>
      <c r="DHH2" s="1601"/>
      <c r="DHI2" s="1601"/>
      <c r="DHJ2" s="1601"/>
      <c r="DHK2" s="1601"/>
      <c r="DHL2" s="1601"/>
      <c r="DHM2" s="1601"/>
      <c r="DHN2" s="1601"/>
      <c r="DHO2" s="1601"/>
      <c r="DHP2" s="1601"/>
      <c r="DHQ2" s="1601"/>
      <c r="DHR2" s="1601"/>
      <c r="DHS2" s="1601"/>
      <c r="DHT2" s="1601"/>
      <c r="DHU2" s="1601"/>
      <c r="DHV2" s="1601"/>
      <c r="DHW2" s="1601"/>
      <c r="DHX2" s="1601"/>
      <c r="DHY2" s="1601"/>
      <c r="DHZ2" s="1601"/>
      <c r="DIA2" s="1601"/>
      <c r="DIB2" s="1601"/>
      <c r="DIC2" s="1601"/>
      <c r="DID2" s="1601"/>
      <c r="DIE2" s="1601"/>
      <c r="DIF2" s="1601"/>
      <c r="DIG2" s="1601"/>
      <c r="DIH2" s="1601"/>
      <c r="DII2" s="1601"/>
      <c r="DIJ2" s="1601"/>
      <c r="DIK2" s="1601"/>
      <c r="DIL2" s="1601"/>
      <c r="DIM2" s="1601"/>
      <c r="DIN2" s="1601"/>
      <c r="DIO2" s="1601"/>
      <c r="DIP2" s="1601"/>
      <c r="DIQ2" s="1601"/>
      <c r="DIR2" s="1601"/>
      <c r="DIS2" s="1601"/>
      <c r="DIT2" s="1601"/>
      <c r="DIU2" s="1601"/>
      <c r="DIV2" s="1601"/>
      <c r="DIW2" s="1601"/>
      <c r="DIX2" s="1601"/>
      <c r="DIY2" s="1601"/>
      <c r="DIZ2" s="1601"/>
      <c r="DJA2" s="1601"/>
      <c r="DJB2" s="1601"/>
      <c r="DJC2" s="1601"/>
      <c r="DJD2" s="1601"/>
      <c r="DJE2" s="1601"/>
      <c r="DJF2" s="1601"/>
      <c r="DJG2" s="1601"/>
      <c r="DJH2" s="1601"/>
      <c r="DJI2" s="1601"/>
      <c r="DJJ2" s="1601"/>
      <c r="DJK2" s="1601"/>
      <c r="DJL2" s="1601"/>
      <c r="DJM2" s="1601"/>
      <c r="DJN2" s="1601"/>
      <c r="DJO2" s="1601"/>
      <c r="DJP2" s="1601"/>
      <c r="DJQ2" s="1601"/>
      <c r="DJR2" s="1601"/>
      <c r="DJS2" s="1601"/>
      <c r="DJT2" s="1601"/>
      <c r="DJU2" s="1601"/>
      <c r="DJV2" s="1601"/>
      <c r="DJW2" s="1601"/>
      <c r="DJX2" s="1601"/>
      <c r="DJY2" s="1601"/>
      <c r="DJZ2" s="1601"/>
      <c r="DKA2" s="1601"/>
      <c r="DKB2" s="1601"/>
      <c r="DKC2" s="1601"/>
      <c r="DKD2" s="1601"/>
      <c r="DKE2" s="1601"/>
      <c r="DKF2" s="1601"/>
      <c r="DKG2" s="1601"/>
      <c r="DKH2" s="1601"/>
      <c r="DKI2" s="1601"/>
      <c r="DKJ2" s="1601"/>
      <c r="DKK2" s="1601"/>
      <c r="DKL2" s="1601"/>
      <c r="DKM2" s="1601"/>
      <c r="DKN2" s="1601"/>
      <c r="DKO2" s="1601"/>
      <c r="DKP2" s="1601"/>
      <c r="DKQ2" s="1601"/>
      <c r="DKR2" s="1601"/>
      <c r="DKS2" s="1601"/>
      <c r="DKT2" s="1601"/>
      <c r="DKU2" s="1601"/>
      <c r="DKV2" s="1601"/>
      <c r="DKW2" s="1601"/>
      <c r="DKX2" s="1601"/>
      <c r="DKY2" s="1601"/>
      <c r="DKZ2" s="1601"/>
      <c r="DLA2" s="1601"/>
      <c r="DLB2" s="1601"/>
      <c r="DLC2" s="1601"/>
      <c r="DLD2" s="1601"/>
      <c r="DLE2" s="1601"/>
      <c r="DLF2" s="1601"/>
      <c r="DLG2" s="1601"/>
      <c r="DLH2" s="1601"/>
      <c r="DLI2" s="1601"/>
      <c r="DLJ2" s="1601"/>
      <c r="DLK2" s="1601"/>
      <c r="DLL2" s="1601"/>
      <c r="DLM2" s="1601"/>
      <c r="DLN2" s="1601"/>
      <c r="DLO2" s="1601"/>
      <c r="DLP2" s="1601"/>
      <c r="DLQ2" s="1601"/>
      <c r="DLR2" s="1601"/>
      <c r="DLS2" s="1601"/>
      <c r="DLT2" s="1601"/>
      <c r="DLU2" s="1601"/>
      <c r="DLV2" s="1601"/>
      <c r="DLW2" s="1601"/>
      <c r="DLX2" s="1601"/>
      <c r="DLY2" s="1601"/>
      <c r="DLZ2" s="1601"/>
      <c r="DMA2" s="1601"/>
      <c r="DMB2" s="1601"/>
      <c r="DMC2" s="1601"/>
      <c r="DMD2" s="1601"/>
      <c r="DME2" s="1601"/>
      <c r="DMF2" s="1601"/>
      <c r="DMG2" s="1601"/>
      <c r="DMH2" s="1601"/>
      <c r="DMI2" s="1601"/>
      <c r="DMJ2" s="1601"/>
      <c r="DMK2" s="1601"/>
      <c r="DML2" s="1601"/>
      <c r="DMM2" s="1601"/>
      <c r="DMN2" s="1601"/>
      <c r="DMO2" s="1601"/>
      <c r="DMP2" s="1601"/>
      <c r="DMQ2" s="1601"/>
      <c r="DMR2" s="1601"/>
      <c r="DMS2" s="1601"/>
      <c r="DMT2" s="1601"/>
      <c r="DMU2" s="1601"/>
      <c r="DMV2" s="1601"/>
      <c r="DMW2" s="1601"/>
      <c r="DMX2" s="1601"/>
      <c r="DMY2" s="1601"/>
      <c r="DMZ2" s="1601"/>
      <c r="DNA2" s="1601"/>
      <c r="DNB2" s="1601"/>
      <c r="DNC2" s="1601"/>
      <c r="DND2" s="1601"/>
      <c r="DNE2" s="1601"/>
      <c r="DNF2" s="1601"/>
      <c r="DNG2" s="1601"/>
      <c r="DNH2" s="1601"/>
      <c r="DNI2" s="1601"/>
      <c r="DNJ2" s="1601"/>
      <c r="DNK2" s="1601"/>
      <c r="DNL2" s="1601"/>
      <c r="DNM2" s="1601"/>
      <c r="DNN2" s="1601"/>
      <c r="DNO2" s="1601"/>
      <c r="DNP2" s="1601"/>
      <c r="DNQ2" s="1601"/>
      <c r="DNR2" s="1601"/>
      <c r="DNS2" s="1601"/>
      <c r="DNT2" s="1601"/>
      <c r="DNU2" s="1601"/>
      <c r="DNV2" s="1601"/>
      <c r="DNW2" s="1601"/>
      <c r="DNX2" s="1601"/>
      <c r="DNY2" s="1601"/>
      <c r="DNZ2" s="1601"/>
      <c r="DOA2" s="1601"/>
      <c r="DOB2" s="1601"/>
      <c r="DOC2" s="1601"/>
      <c r="DOD2" s="1601"/>
      <c r="DOE2" s="1601"/>
      <c r="DOF2" s="1601"/>
      <c r="DOG2" s="1601"/>
      <c r="DOH2" s="1601"/>
      <c r="DOI2" s="1601"/>
      <c r="DOJ2" s="1601"/>
      <c r="DOK2" s="1601"/>
      <c r="DOL2" s="1601"/>
      <c r="DOM2" s="1601"/>
      <c r="DON2" s="1601"/>
      <c r="DOO2" s="1601"/>
      <c r="DOP2" s="1601"/>
      <c r="DOQ2" s="1601"/>
      <c r="DOR2" s="1601"/>
      <c r="DOS2" s="1601"/>
      <c r="DOT2" s="1601"/>
      <c r="DOU2" s="1601"/>
      <c r="DOV2" s="1601"/>
      <c r="DOW2" s="1601"/>
      <c r="DOX2" s="1601"/>
      <c r="DOY2" s="1601"/>
      <c r="DOZ2" s="1601"/>
      <c r="DPA2" s="1601"/>
      <c r="DPB2" s="1601"/>
      <c r="DPC2" s="1601"/>
      <c r="DPD2" s="1601"/>
      <c r="DPE2" s="1601"/>
      <c r="DPF2" s="1601"/>
      <c r="DPG2" s="1601"/>
      <c r="DPH2" s="1601"/>
      <c r="DPI2" s="1601"/>
      <c r="DPJ2" s="1601"/>
      <c r="DPK2" s="1601"/>
      <c r="DPL2" s="1601"/>
      <c r="DPM2" s="1601"/>
      <c r="DPN2" s="1601"/>
      <c r="DPO2" s="1601"/>
      <c r="DPP2" s="1601"/>
      <c r="DPQ2" s="1601"/>
      <c r="DPR2" s="1601"/>
      <c r="DPS2" s="1601"/>
      <c r="DPT2" s="1601"/>
      <c r="DPU2" s="1601"/>
      <c r="DPV2" s="1601"/>
      <c r="DPW2" s="1601"/>
      <c r="DPX2" s="1601"/>
      <c r="DPY2" s="1601"/>
      <c r="DPZ2" s="1601"/>
      <c r="DQA2" s="1601"/>
      <c r="DQB2" s="1601"/>
      <c r="DQC2" s="1601"/>
      <c r="DQD2" s="1601"/>
      <c r="DQE2" s="1601"/>
      <c r="DQF2" s="1601"/>
      <c r="DQG2" s="1601"/>
      <c r="DQH2" s="1601"/>
      <c r="DQI2" s="1601"/>
      <c r="DQJ2" s="1601"/>
      <c r="DQK2" s="1601"/>
      <c r="DQL2" s="1601"/>
      <c r="DQM2" s="1601"/>
      <c r="DQN2" s="1601"/>
      <c r="DQO2" s="1601"/>
      <c r="DQP2" s="1601"/>
      <c r="DQQ2" s="1601"/>
      <c r="DQR2" s="1601"/>
      <c r="DQS2" s="1601"/>
      <c r="DQT2" s="1601"/>
      <c r="DQU2" s="1601"/>
      <c r="DQV2" s="1601"/>
      <c r="DQW2" s="1601"/>
      <c r="DQX2" s="1601"/>
      <c r="DQY2" s="1601"/>
      <c r="DQZ2" s="1601"/>
      <c r="DRA2" s="1601"/>
      <c r="DRB2" s="1601"/>
      <c r="DRC2" s="1601"/>
      <c r="DRD2" s="1601"/>
      <c r="DRE2" s="1601"/>
      <c r="DRF2" s="1601"/>
      <c r="DRG2" s="1601"/>
      <c r="DRH2" s="1601"/>
      <c r="DRI2" s="1601"/>
      <c r="DRJ2" s="1601"/>
      <c r="DRK2" s="1601"/>
      <c r="DRL2" s="1601"/>
      <c r="DRM2" s="1601"/>
      <c r="DRN2" s="1601"/>
      <c r="DRO2" s="1601"/>
      <c r="DRP2" s="1601"/>
      <c r="DRQ2" s="1601"/>
      <c r="DRR2" s="1601"/>
      <c r="DRS2" s="1601"/>
      <c r="DRT2" s="1601"/>
      <c r="DRU2" s="1601"/>
      <c r="DRV2" s="1601"/>
      <c r="DRW2" s="1601"/>
      <c r="DRX2" s="1601"/>
      <c r="DRY2" s="1601"/>
      <c r="DRZ2" s="1601"/>
      <c r="DSA2" s="1601"/>
      <c r="DSB2" s="1601"/>
      <c r="DSC2" s="1601"/>
      <c r="DSD2" s="1601"/>
      <c r="DSE2" s="1601"/>
      <c r="DSF2" s="1601"/>
      <c r="DSG2" s="1601"/>
      <c r="DSH2" s="1601"/>
      <c r="DSI2" s="1601"/>
      <c r="DSJ2" s="1601"/>
      <c r="DSK2" s="1601"/>
      <c r="DSL2" s="1601"/>
      <c r="DSM2" s="1601"/>
      <c r="DSN2" s="1601"/>
      <c r="DSO2" s="1601"/>
      <c r="DSP2" s="1601"/>
      <c r="DSQ2" s="1601"/>
      <c r="DSR2" s="1601"/>
      <c r="DSS2" s="1601"/>
      <c r="DST2" s="1601"/>
      <c r="DSU2" s="1601"/>
      <c r="DSV2" s="1601"/>
      <c r="DSW2" s="1601"/>
      <c r="DSX2" s="1601"/>
      <c r="DSY2" s="1601"/>
      <c r="DSZ2" s="1601"/>
      <c r="DTA2" s="1601"/>
      <c r="DTB2" s="1601"/>
      <c r="DTC2" s="1601"/>
      <c r="DTD2" s="1601"/>
      <c r="DTE2" s="1601"/>
      <c r="DTF2" s="1601"/>
      <c r="DTG2" s="1601"/>
      <c r="DTH2" s="1601"/>
      <c r="DTI2" s="1601"/>
      <c r="DTJ2" s="1601"/>
      <c r="DTK2" s="1601"/>
      <c r="DTL2" s="1601"/>
      <c r="DTM2" s="1601"/>
      <c r="DTN2" s="1601"/>
      <c r="DTO2" s="1601"/>
      <c r="DTP2" s="1601"/>
      <c r="DTQ2" s="1601"/>
      <c r="DTR2" s="1601"/>
      <c r="DTS2" s="1601"/>
      <c r="DTT2" s="1601"/>
      <c r="DTU2" s="1601"/>
      <c r="DTV2" s="1601"/>
      <c r="DTW2" s="1601"/>
      <c r="DTX2" s="1601"/>
      <c r="DTY2" s="1601"/>
      <c r="DTZ2" s="1601"/>
      <c r="DUA2" s="1601"/>
      <c r="DUB2" s="1601"/>
      <c r="DUC2" s="1601"/>
      <c r="DUD2" s="1601"/>
      <c r="DUE2" s="1601"/>
      <c r="DUF2" s="1601"/>
      <c r="DUG2" s="1601"/>
      <c r="DUH2" s="1601"/>
      <c r="DUI2" s="1601"/>
      <c r="DUJ2" s="1601"/>
      <c r="DUK2" s="1601"/>
      <c r="DUL2" s="1601"/>
      <c r="DUM2" s="1601"/>
      <c r="DUN2" s="1601"/>
      <c r="DUO2" s="1601"/>
      <c r="DUP2" s="1601"/>
      <c r="DUQ2" s="1601"/>
      <c r="DUR2" s="1601"/>
      <c r="DUS2" s="1601"/>
      <c r="DUT2" s="1601"/>
      <c r="DUU2" s="1601"/>
      <c r="DUV2" s="1601"/>
      <c r="DUW2" s="1601"/>
      <c r="DUX2" s="1601"/>
      <c r="DUY2" s="1601"/>
      <c r="DUZ2" s="1601"/>
      <c r="DVA2" s="1601"/>
      <c r="DVB2" s="1601"/>
      <c r="DVC2" s="1601"/>
      <c r="DVD2" s="1601"/>
      <c r="DVE2" s="1601"/>
      <c r="DVF2" s="1601"/>
      <c r="DVG2" s="1601"/>
      <c r="DVH2" s="1601"/>
      <c r="DVI2" s="1601"/>
      <c r="DVJ2" s="1601"/>
      <c r="DVK2" s="1601"/>
      <c r="DVL2" s="1601"/>
      <c r="DVM2" s="1601"/>
      <c r="DVN2" s="1601"/>
      <c r="DVO2" s="1601"/>
      <c r="DVP2" s="1601"/>
      <c r="DVQ2" s="1601"/>
      <c r="DVR2" s="1601"/>
      <c r="DVS2" s="1601"/>
      <c r="DVT2" s="1601"/>
      <c r="DVU2" s="1601"/>
      <c r="DVV2" s="1601"/>
      <c r="DVW2" s="1601"/>
      <c r="DVX2" s="1601"/>
      <c r="DVY2" s="1601"/>
      <c r="DVZ2" s="1601"/>
      <c r="DWA2" s="1601"/>
      <c r="DWB2" s="1601"/>
      <c r="DWC2" s="1601"/>
      <c r="DWD2" s="1601"/>
      <c r="DWE2" s="1601"/>
      <c r="DWF2" s="1601"/>
      <c r="DWG2" s="1601"/>
      <c r="DWH2" s="1601"/>
      <c r="DWI2" s="1601"/>
      <c r="DWJ2" s="1601"/>
      <c r="DWK2" s="1601"/>
      <c r="DWL2" s="1601"/>
      <c r="DWM2" s="1601"/>
      <c r="DWN2" s="1601"/>
      <c r="DWO2" s="1601"/>
      <c r="DWP2" s="1601"/>
      <c r="DWQ2" s="1601"/>
      <c r="DWR2" s="1601"/>
      <c r="DWS2" s="1601"/>
      <c r="DWT2" s="1601"/>
      <c r="DWU2" s="1601"/>
      <c r="DWV2" s="1601"/>
      <c r="DWW2" s="1601"/>
      <c r="DWX2" s="1601"/>
      <c r="DWY2" s="1601"/>
      <c r="DWZ2" s="1601"/>
      <c r="DXA2" s="1601"/>
      <c r="DXB2" s="1601"/>
      <c r="DXC2" s="1601"/>
      <c r="DXD2" s="1601"/>
      <c r="DXE2" s="1601"/>
      <c r="DXF2" s="1601"/>
      <c r="DXG2" s="1601"/>
      <c r="DXH2" s="1601"/>
      <c r="DXI2" s="1601"/>
      <c r="DXJ2" s="1601"/>
      <c r="DXK2" s="1601"/>
      <c r="DXL2" s="1601"/>
      <c r="DXM2" s="1601"/>
      <c r="DXN2" s="1601"/>
      <c r="DXO2" s="1601"/>
      <c r="DXP2" s="1601"/>
      <c r="DXQ2" s="1601"/>
      <c r="DXR2" s="1601"/>
      <c r="DXS2" s="1601"/>
      <c r="DXT2" s="1601"/>
      <c r="DXU2" s="1601"/>
      <c r="DXV2" s="1601"/>
      <c r="DXW2" s="1601"/>
      <c r="DXX2" s="1601"/>
      <c r="DXY2" s="1601"/>
      <c r="DXZ2" s="1601"/>
      <c r="DYA2" s="1601"/>
      <c r="DYB2" s="1601"/>
      <c r="DYC2" s="1601"/>
      <c r="DYD2" s="1601"/>
      <c r="DYE2" s="1601"/>
      <c r="DYF2" s="1601"/>
      <c r="DYG2" s="1601"/>
      <c r="DYH2" s="1601"/>
      <c r="DYI2" s="1601"/>
      <c r="DYJ2" s="1601"/>
      <c r="DYK2" s="1601"/>
      <c r="DYL2" s="1601"/>
      <c r="DYM2" s="1601"/>
      <c r="DYN2" s="1601"/>
      <c r="DYO2" s="1601"/>
      <c r="DYP2" s="1601"/>
      <c r="DYQ2" s="1601"/>
      <c r="DYR2" s="1601"/>
      <c r="DYS2" s="1601"/>
      <c r="DYT2" s="1601"/>
      <c r="DYU2" s="1601"/>
      <c r="DYV2" s="1601"/>
      <c r="DYW2" s="1601"/>
      <c r="DYX2" s="1601"/>
      <c r="DYY2" s="1601"/>
      <c r="DYZ2" s="1601"/>
      <c r="DZA2" s="1601"/>
      <c r="DZB2" s="1601"/>
      <c r="DZC2" s="1601"/>
      <c r="DZD2" s="1601"/>
      <c r="DZE2" s="1601"/>
      <c r="DZF2" s="1601"/>
      <c r="DZG2" s="1601"/>
      <c r="DZH2" s="1601"/>
      <c r="DZI2" s="1601"/>
      <c r="DZJ2" s="1601"/>
      <c r="DZK2" s="1601"/>
      <c r="DZL2" s="1601"/>
      <c r="DZM2" s="1601"/>
      <c r="DZN2" s="1601"/>
      <c r="DZO2" s="1601"/>
      <c r="DZP2" s="1601"/>
      <c r="DZQ2" s="1601"/>
      <c r="DZR2" s="1601"/>
      <c r="DZS2" s="1601"/>
      <c r="DZT2" s="1601"/>
      <c r="DZU2" s="1601"/>
      <c r="DZV2" s="1601"/>
      <c r="DZW2" s="1601"/>
      <c r="DZX2" s="1601"/>
      <c r="DZY2" s="1601"/>
      <c r="DZZ2" s="1601"/>
      <c r="EAA2" s="1601"/>
      <c r="EAB2" s="1601"/>
      <c r="EAC2" s="1601"/>
      <c r="EAD2" s="1601"/>
      <c r="EAE2" s="1601"/>
      <c r="EAF2" s="1601"/>
      <c r="EAG2" s="1601"/>
      <c r="EAH2" s="1601"/>
      <c r="EAI2" s="1601"/>
      <c r="EAJ2" s="1601"/>
      <c r="EAK2" s="1601"/>
      <c r="EAL2" s="1601"/>
      <c r="EAM2" s="1601"/>
      <c r="EAN2" s="1601"/>
      <c r="EAO2" s="1601"/>
      <c r="EAP2" s="1601"/>
      <c r="EAQ2" s="1601"/>
      <c r="EAR2" s="1601"/>
      <c r="EAS2" s="1601"/>
      <c r="EAT2" s="1601"/>
      <c r="EAU2" s="1601"/>
      <c r="EAV2" s="1601"/>
      <c r="EAW2" s="1601"/>
      <c r="EAX2" s="1601"/>
      <c r="EAY2" s="1601"/>
      <c r="EAZ2" s="1601"/>
      <c r="EBA2" s="1601"/>
      <c r="EBB2" s="1601"/>
      <c r="EBC2" s="1601"/>
      <c r="EBD2" s="1601"/>
      <c r="EBE2" s="1601"/>
      <c r="EBF2" s="1601"/>
      <c r="EBG2" s="1601"/>
      <c r="EBH2" s="1601"/>
      <c r="EBI2" s="1601"/>
      <c r="EBJ2" s="1601"/>
      <c r="EBK2" s="1601"/>
      <c r="EBL2" s="1601"/>
      <c r="EBM2" s="1601"/>
      <c r="EBN2" s="1601"/>
      <c r="EBO2" s="1601"/>
      <c r="EBP2" s="1601"/>
      <c r="EBQ2" s="1601"/>
      <c r="EBR2" s="1601"/>
      <c r="EBS2" s="1601"/>
      <c r="EBT2" s="1601"/>
      <c r="EBU2" s="1601"/>
      <c r="EBV2" s="1601"/>
      <c r="EBW2" s="1601"/>
      <c r="EBX2" s="1601"/>
      <c r="EBY2" s="1601"/>
      <c r="EBZ2" s="1601"/>
      <c r="ECA2" s="1601"/>
      <c r="ECB2" s="1601"/>
      <c r="ECC2" s="1601"/>
      <c r="ECD2" s="1601"/>
      <c r="ECE2" s="1601"/>
      <c r="ECF2" s="1601"/>
      <c r="ECG2" s="1601"/>
      <c r="ECH2" s="1601"/>
      <c r="ECI2" s="1601"/>
      <c r="ECJ2" s="1601"/>
      <c r="ECK2" s="1601"/>
      <c r="ECL2" s="1601"/>
      <c r="ECM2" s="1601"/>
      <c r="ECN2" s="1601"/>
      <c r="ECO2" s="1601"/>
      <c r="ECP2" s="1601"/>
      <c r="ECQ2" s="1601"/>
      <c r="ECR2" s="1601"/>
      <c r="ECS2" s="1601"/>
      <c r="ECT2" s="1601"/>
      <c r="ECU2" s="1601"/>
      <c r="ECV2" s="1601"/>
      <c r="ECW2" s="1601"/>
      <c r="ECX2" s="1601"/>
      <c r="ECY2" s="1601"/>
      <c r="ECZ2" s="1601"/>
      <c r="EDA2" s="1601"/>
      <c r="EDB2" s="1601"/>
      <c r="EDC2" s="1601"/>
      <c r="EDD2" s="1601"/>
      <c r="EDE2" s="1601"/>
      <c r="EDF2" s="1601"/>
      <c r="EDG2" s="1601"/>
      <c r="EDH2" s="1601"/>
      <c r="EDI2" s="1601"/>
      <c r="EDJ2" s="1601"/>
      <c r="EDK2" s="1601"/>
      <c r="EDL2" s="1601"/>
      <c r="EDM2" s="1601"/>
      <c r="EDN2" s="1601"/>
      <c r="EDO2" s="1601"/>
      <c r="EDP2" s="1601"/>
      <c r="EDQ2" s="1601"/>
      <c r="EDR2" s="1601"/>
      <c r="EDS2" s="1601"/>
      <c r="EDT2" s="1601"/>
      <c r="EDU2" s="1601"/>
      <c r="EDV2" s="1601"/>
      <c r="EDW2" s="1601"/>
      <c r="EDX2" s="1601"/>
      <c r="EDY2" s="1601"/>
      <c r="EDZ2" s="1601"/>
      <c r="EEA2" s="1601"/>
      <c r="EEB2" s="1601"/>
      <c r="EEC2" s="1601"/>
      <c r="EED2" s="1601"/>
      <c r="EEE2" s="1601"/>
      <c r="EEF2" s="1601"/>
      <c r="EEG2" s="1601"/>
      <c r="EEH2" s="1601"/>
      <c r="EEI2" s="1601"/>
      <c r="EEJ2" s="1601"/>
      <c r="EEK2" s="1601"/>
      <c r="EEL2" s="1601"/>
      <c r="EEM2" s="1601"/>
      <c r="EEN2" s="1601"/>
      <c r="EEO2" s="1601"/>
      <c r="EEP2" s="1601"/>
      <c r="EEQ2" s="1601"/>
      <c r="EER2" s="1601"/>
      <c r="EES2" s="1601"/>
      <c r="EET2" s="1601"/>
      <c r="EEU2" s="1601"/>
      <c r="EEV2" s="1601"/>
      <c r="EEW2" s="1601"/>
      <c r="EEX2" s="1601"/>
      <c r="EEY2" s="1601"/>
      <c r="EEZ2" s="1601"/>
      <c r="EFA2" s="1601"/>
      <c r="EFB2" s="1601"/>
      <c r="EFC2" s="1601"/>
      <c r="EFD2" s="1601"/>
      <c r="EFE2" s="1601"/>
      <c r="EFF2" s="1601"/>
      <c r="EFG2" s="1601"/>
      <c r="EFH2" s="1601"/>
      <c r="EFI2" s="1601"/>
      <c r="EFJ2" s="1601"/>
      <c r="EFK2" s="1601"/>
      <c r="EFL2" s="1601"/>
      <c r="EFM2" s="1601"/>
      <c r="EFN2" s="1601"/>
      <c r="EFO2" s="1601"/>
      <c r="EFP2" s="1601"/>
      <c r="EFQ2" s="1601"/>
      <c r="EFR2" s="1601"/>
      <c r="EFS2" s="1601"/>
      <c r="EFT2" s="1601"/>
      <c r="EFU2" s="1601"/>
      <c r="EFV2" s="1601"/>
      <c r="EFW2" s="1601"/>
      <c r="EFX2" s="1601"/>
      <c r="EFY2" s="1601"/>
      <c r="EFZ2" s="1601"/>
      <c r="EGA2" s="1601"/>
      <c r="EGB2" s="1601"/>
      <c r="EGC2" s="1601"/>
      <c r="EGD2" s="1601"/>
      <c r="EGE2" s="1601"/>
      <c r="EGF2" s="1601"/>
      <c r="EGG2" s="1601"/>
      <c r="EGH2" s="1601"/>
      <c r="EGI2" s="1601"/>
      <c r="EGJ2" s="1601"/>
      <c r="EGK2" s="1601"/>
      <c r="EGL2" s="1601"/>
      <c r="EGM2" s="1601"/>
      <c r="EGN2" s="1601"/>
      <c r="EGO2" s="1601"/>
      <c r="EGP2" s="1601"/>
      <c r="EGQ2" s="1601"/>
      <c r="EGR2" s="1601"/>
      <c r="EGS2" s="1601"/>
      <c r="EGT2" s="1601"/>
      <c r="EGU2" s="1601"/>
      <c r="EGV2" s="1601"/>
      <c r="EGW2" s="1601"/>
      <c r="EGX2" s="1601"/>
      <c r="EGY2" s="1601"/>
      <c r="EGZ2" s="1601"/>
      <c r="EHA2" s="1601"/>
      <c r="EHB2" s="1601"/>
      <c r="EHC2" s="1601"/>
      <c r="EHD2" s="1601"/>
      <c r="EHE2" s="1601"/>
      <c r="EHF2" s="1601"/>
      <c r="EHG2" s="1601"/>
      <c r="EHH2" s="1601"/>
      <c r="EHI2" s="1601"/>
      <c r="EHJ2" s="1601"/>
      <c r="EHK2" s="1601"/>
      <c r="EHL2" s="1601"/>
      <c r="EHM2" s="1601"/>
      <c r="EHN2" s="1601"/>
      <c r="EHO2" s="1601"/>
      <c r="EHP2" s="1601"/>
      <c r="EHQ2" s="1601"/>
      <c r="EHR2" s="1601"/>
      <c r="EHS2" s="1601"/>
      <c r="EHT2" s="1601"/>
      <c r="EHU2" s="1601"/>
      <c r="EHV2" s="1601"/>
      <c r="EHW2" s="1601"/>
      <c r="EHX2" s="1601"/>
      <c r="EHY2" s="1601"/>
      <c r="EHZ2" s="1601"/>
      <c r="EIA2" s="1601"/>
      <c r="EIB2" s="1601"/>
      <c r="EIC2" s="1601"/>
      <c r="EID2" s="1601"/>
      <c r="EIE2" s="1601"/>
      <c r="EIF2" s="1601"/>
      <c r="EIG2" s="1601"/>
      <c r="EIH2" s="1601"/>
      <c r="EII2" s="1601"/>
      <c r="EIJ2" s="1601"/>
      <c r="EIK2" s="1601"/>
      <c r="EIL2" s="1601"/>
      <c r="EIM2" s="1601"/>
      <c r="EIN2" s="1601"/>
      <c r="EIO2" s="1601"/>
      <c r="EIP2" s="1601"/>
      <c r="EIQ2" s="1601"/>
      <c r="EIR2" s="1601"/>
      <c r="EIS2" s="1601"/>
      <c r="EIT2" s="1601"/>
      <c r="EIU2" s="1601"/>
      <c r="EIV2" s="1601"/>
      <c r="EIW2" s="1601"/>
      <c r="EIX2" s="1601"/>
      <c r="EIY2" s="1601"/>
      <c r="EIZ2" s="1601"/>
      <c r="EJA2" s="1601"/>
      <c r="EJB2" s="1601"/>
      <c r="EJC2" s="1601"/>
      <c r="EJD2" s="1601"/>
      <c r="EJE2" s="1601"/>
      <c r="EJF2" s="1601"/>
      <c r="EJG2" s="1601"/>
      <c r="EJH2" s="1601"/>
      <c r="EJI2" s="1601"/>
      <c r="EJJ2" s="1601"/>
      <c r="EJK2" s="1601"/>
      <c r="EJL2" s="1601"/>
      <c r="EJM2" s="1601"/>
      <c r="EJN2" s="1601"/>
      <c r="EJO2" s="1601"/>
      <c r="EJP2" s="1601"/>
      <c r="EJQ2" s="1601"/>
      <c r="EJR2" s="1601"/>
      <c r="EJS2" s="1601"/>
      <c r="EJT2" s="1601"/>
      <c r="EJU2" s="1601"/>
      <c r="EJV2" s="1601"/>
      <c r="EJW2" s="1601"/>
      <c r="EJX2" s="1601"/>
      <c r="EJY2" s="1601"/>
      <c r="EJZ2" s="1601"/>
      <c r="EKA2" s="1601"/>
      <c r="EKB2" s="1601"/>
      <c r="EKC2" s="1601"/>
      <c r="EKD2" s="1601"/>
      <c r="EKE2" s="1601"/>
      <c r="EKF2" s="1601"/>
      <c r="EKG2" s="1601"/>
      <c r="EKH2" s="1601"/>
      <c r="EKI2" s="1601"/>
      <c r="EKJ2" s="1601"/>
      <c r="EKK2" s="1601"/>
      <c r="EKL2" s="1601"/>
      <c r="EKM2" s="1601"/>
      <c r="EKN2" s="1601"/>
      <c r="EKO2" s="1601"/>
      <c r="EKP2" s="1601"/>
      <c r="EKQ2" s="1601"/>
      <c r="EKR2" s="1601"/>
      <c r="EKS2" s="1601"/>
      <c r="EKT2" s="1601"/>
      <c r="EKU2" s="1601"/>
      <c r="EKV2" s="1601"/>
      <c r="EKW2" s="1601"/>
      <c r="EKX2" s="1601"/>
      <c r="EKY2" s="1601"/>
      <c r="EKZ2" s="1601"/>
      <c r="ELA2" s="1601"/>
      <c r="ELB2" s="1601"/>
      <c r="ELC2" s="1601"/>
      <c r="ELD2" s="1601"/>
      <c r="ELE2" s="1601"/>
      <c r="ELF2" s="1601"/>
      <c r="ELG2" s="1601"/>
      <c r="ELH2" s="1601"/>
      <c r="ELI2" s="1601"/>
      <c r="ELJ2" s="1601"/>
      <c r="ELK2" s="1601"/>
      <c r="ELL2" s="1601"/>
      <c r="ELM2" s="1601"/>
      <c r="ELN2" s="1601"/>
      <c r="ELO2" s="1601"/>
      <c r="ELP2" s="1601"/>
      <c r="ELQ2" s="1601"/>
      <c r="ELR2" s="1601"/>
      <c r="ELS2" s="1601"/>
      <c r="ELT2" s="1601"/>
      <c r="ELU2" s="1601"/>
      <c r="ELV2" s="1601"/>
      <c r="ELW2" s="1601"/>
      <c r="ELX2" s="1601"/>
      <c r="ELY2" s="1601"/>
      <c r="ELZ2" s="1601"/>
      <c r="EMA2" s="1601"/>
      <c r="EMB2" s="1601"/>
      <c r="EMC2" s="1601"/>
      <c r="EMD2" s="1601"/>
      <c r="EME2" s="1601"/>
      <c r="EMF2" s="1601"/>
      <c r="EMG2" s="1601"/>
      <c r="EMH2" s="1601"/>
      <c r="EMI2" s="1601"/>
      <c r="EMJ2" s="1601"/>
      <c r="EMK2" s="1601"/>
      <c r="EML2" s="1601"/>
      <c r="EMM2" s="1601"/>
      <c r="EMN2" s="1601"/>
      <c r="EMO2" s="1601"/>
      <c r="EMP2" s="1601"/>
      <c r="EMQ2" s="1601"/>
      <c r="EMR2" s="1601"/>
      <c r="EMS2" s="1601"/>
      <c r="EMT2" s="1601"/>
      <c r="EMU2" s="1601"/>
      <c r="EMV2" s="1601"/>
      <c r="EMW2" s="1601"/>
      <c r="EMX2" s="1601"/>
      <c r="EMY2" s="1601"/>
      <c r="EMZ2" s="1601"/>
      <c r="ENA2" s="1601"/>
      <c r="ENB2" s="1601"/>
      <c r="ENC2" s="1601"/>
      <c r="END2" s="1601"/>
      <c r="ENE2" s="1601"/>
      <c r="ENF2" s="1601"/>
      <c r="ENG2" s="1601"/>
      <c r="ENH2" s="1601"/>
      <c r="ENI2" s="1601"/>
      <c r="ENJ2" s="1601"/>
      <c r="ENK2" s="1601"/>
      <c r="ENL2" s="1601"/>
      <c r="ENM2" s="1601"/>
      <c r="ENN2" s="1601"/>
      <c r="ENO2" s="1601"/>
      <c r="ENP2" s="1601"/>
      <c r="ENQ2" s="1601"/>
      <c r="ENR2" s="1601"/>
      <c r="ENS2" s="1601"/>
      <c r="ENT2" s="1601"/>
      <c r="ENU2" s="1601"/>
      <c r="ENV2" s="1601"/>
      <c r="ENW2" s="1601"/>
      <c r="ENX2" s="1601"/>
      <c r="ENY2" s="1601"/>
      <c r="ENZ2" s="1601"/>
      <c r="EOA2" s="1601"/>
      <c r="EOB2" s="1601"/>
      <c r="EOC2" s="1601"/>
      <c r="EOD2" s="1601"/>
      <c r="EOE2" s="1601"/>
      <c r="EOF2" s="1601"/>
      <c r="EOG2" s="1601"/>
      <c r="EOH2" s="1601"/>
      <c r="EOI2" s="1601"/>
      <c r="EOJ2" s="1601"/>
      <c r="EOK2" s="1601"/>
      <c r="EOL2" s="1601"/>
      <c r="EOM2" s="1601"/>
      <c r="EON2" s="1601"/>
      <c r="EOO2" s="1601"/>
      <c r="EOP2" s="1601"/>
      <c r="EOQ2" s="1601"/>
      <c r="EOR2" s="1601"/>
      <c r="EOS2" s="1601"/>
      <c r="EOT2" s="1601"/>
      <c r="EOU2" s="1601"/>
      <c r="EOV2" s="1601"/>
      <c r="EOW2" s="1601"/>
      <c r="EOX2" s="1601"/>
      <c r="EOY2" s="1601"/>
      <c r="EOZ2" s="1601"/>
      <c r="EPA2" s="1601"/>
      <c r="EPB2" s="1601"/>
      <c r="EPC2" s="1601"/>
      <c r="EPD2" s="1601"/>
      <c r="EPE2" s="1601"/>
      <c r="EPF2" s="1601"/>
      <c r="EPG2" s="1601"/>
      <c r="EPH2" s="1601"/>
      <c r="EPI2" s="1601"/>
      <c r="EPJ2" s="1601"/>
      <c r="EPK2" s="1601"/>
      <c r="EPL2" s="1601"/>
      <c r="EPM2" s="1601"/>
      <c r="EPN2" s="1601"/>
      <c r="EPO2" s="1601"/>
      <c r="EPP2" s="1601"/>
      <c r="EPQ2" s="1601"/>
      <c r="EPR2" s="1601"/>
      <c r="EPS2" s="1601"/>
      <c r="EPT2" s="1601"/>
      <c r="EPU2" s="1601"/>
      <c r="EPV2" s="1601"/>
      <c r="EPW2" s="1601"/>
      <c r="EPX2" s="1601"/>
      <c r="EPY2" s="1601"/>
      <c r="EPZ2" s="1601"/>
      <c r="EQA2" s="1601"/>
      <c r="EQB2" s="1601"/>
      <c r="EQC2" s="1601"/>
      <c r="EQD2" s="1601"/>
      <c r="EQE2" s="1601"/>
      <c r="EQF2" s="1601"/>
      <c r="EQG2" s="1601"/>
      <c r="EQH2" s="1601"/>
      <c r="EQI2" s="1601"/>
      <c r="EQJ2" s="1601"/>
      <c r="EQK2" s="1601"/>
      <c r="EQL2" s="1601"/>
      <c r="EQM2" s="1601"/>
      <c r="EQN2" s="1601"/>
      <c r="EQO2" s="1601"/>
      <c r="EQP2" s="1601"/>
      <c r="EQQ2" s="1601"/>
      <c r="EQR2" s="1601"/>
      <c r="EQS2" s="1601"/>
      <c r="EQT2" s="1601"/>
      <c r="EQU2" s="1601"/>
      <c r="EQV2" s="1601"/>
      <c r="EQW2" s="1601"/>
      <c r="EQX2" s="1601"/>
      <c r="EQY2" s="1601"/>
      <c r="EQZ2" s="1601"/>
      <c r="ERA2" s="1601"/>
      <c r="ERB2" s="1601"/>
      <c r="ERC2" s="1601"/>
      <c r="ERD2" s="1601"/>
      <c r="ERE2" s="1601"/>
      <c r="ERF2" s="1601"/>
      <c r="ERG2" s="1601"/>
      <c r="ERH2" s="1601"/>
      <c r="ERI2" s="1601"/>
      <c r="ERJ2" s="1601"/>
      <c r="ERK2" s="1601"/>
      <c r="ERL2" s="1601"/>
      <c r="ERM2" s="1601"/>
      <c r="ERN2" s="1601"/>
      <c r="ERO2" s="1601"/>
      <c r="ERP2" s="1601"/>
      <c r="ERQ2" s="1601"/>
      <c r="ERR2" s="1601"/>
      <c r="ERS2" s="1601"/>
      <c r="ERT2" s="1601"/>
      <c r="ERU2" s="1601"/>
      <c r="ERV2" s="1601"/>
      <c r="ERW2" s="1601"/>
      <c r="ERX2" s="1601"/>
      <c r="ERY2" s="1601"/>
      <c r="ERZ2" s="1601"/>
      <c r="ESA2" s="1601"/>
      <c r="ESB2" s="1601"/>
      <c r="ESC2" s="1601"/>
      <c r="ESD2" s="1601"/>
      <c r="ESE2" s="1601"/>
      <c r="ESF2" s="1601"/>
      <c r="ESG2" s="1601"/>
      <c r="ESH2" s="1601"/>
      <c r="ESI2" s="1601"/>
      <c r="ESJ2" s="1601"/>
      <c r="ESK2" s="1601"/>
      <c r="ESL2" s="1601"/>
      <c r="ESM2" s="1601"/>
      <c r="ESN2" s="1601"/>
      <c r="ESO2" s="1601"/>
      <c r="ESP2" s="1601"/>
      <c r="ESQ2" s="1601"/>
      <c r="ESR2" s="1601"/>
      <c r="ESS2" s="1601"/>
      <c r="EST2" s="1601"/>
      <c r="ESU2" s="1601"/>
      <c r="ESV2" s="1601"/>
      <c r="ESW2" s="1601"/>
      <c r="ESX2" s="1601"/>
      <c r="ESY2" s="1601"/>
      <c r="ESZ2" s="1601"/>
      <c r="ETA2" s="1601"/>
      <c r="ETB2" s="1601"/>
      <c r="ETC2" s="1601"/>
      <c r="ETD2" s="1601"/>
      <c r="ETE2" s="1601"/>
      <c r="ETF2" s="1601"/>
      <c r="ETG2" s="1601"/>
      <c r="ETH2" s="1601"/>
      <c r="ETI2" s="1601"/>
      <c r="ETJ2" s="1601"/>
      <c r="ETK2" s="1601"/>
      <c r="ETL2" s="1601"/>
      <c r="ETM2" s="1601"/>
      <c r="ETN2" s="1601"/>
      <c r="ETO2" s="1601"/>
      <c r="ETP2" s="1601"/>
      <c r="ETQ2" s="1601"/>
      <c r="ETR2" s="1601"/>
      <c r="ETS2" s="1601"/>
      <c r="ETT2" s="1601"/>
      <c r="ETU2" s="1601"/>
      <c r="ETV2" s="1601"/>
      <c r="ETW2" s="1601"/>
      <c r="ETX2" s="1601"/>
      <c r="ETY2" s="1601"/>
      <c r="ETZ2" s="1601"/>
      <c r="EUA2" s="1601"/>
      <c r="EUB2" s="1601"/>
      <c r="EUC2" s="1601"/>
      <c r="EUD2" s="1601"/>
      <c r="EUE2" s="1601"/>
      <c r="EUF2" s="1601"/>
      <c r="EUG2" s="1601"/>
      <c r="EUH2" s="1601"/>
      <c r="EUI2" s="1601"/>
      <c r="EUJ2" s="1601"/>
      <c r="EUK2" s="1601"/>
      <c r="EUL2" s="1601"/>
      <c r="EUM2" s="1601"/>
      <c r="EUN2" s="1601"/>
      <c r="EUO2" s="1601"/>
      <c r="EUP2" s="1601"/>
      <c r="EUQ2" s="1601"/>
      <c r="EUR2" s="1601"/>
      <c r="EUS2" s="1601"/>
      <c r="EUT2" s="1601"/>
      <c r="EUU2" s="1601"/>
      <c r="EUV2" s="1601"/>
      <c r="EUW2" s="1601"/>
      <c r="EUX2" s="1601"/>
      <c r="EUY2" s="1601"/>
      <c r="EUZ2" s="1601"/>
      <c r="EVA2" s="1601"/>
      <c r="EVB2" s="1601"/>
      <c r="EVC2" s="1601"/>
      <c r="EVD2" s="1601"/>
      <c r="EVE2" s="1601"/>
      <c r="EVF2" s="1601"/>
      <c r="EVG2" s="1601"/>
      <c r="EVH2" s="1601"/>
      <c r="EVI2" s="1601"/>
      <c r="EVJ2" s="1601"/>
      <c r="EVK2" s="1601"/>
      <c r="EVL2" s="1601"/>
      <c r="EVM2" s="1601"/>
      <c r="EVN2" s="1601"/>
      <c r="EVO2" s="1601"/>
      <c r="EVP2" s="1601"/>
      <c r="EVQ2" s="1601"/>
      <c r="EVR2" s="1601"/>
      <c r="EVS2" s="1601"/>
      <c r="EVT2" s="1601"/>
      <c r="EVU2" s="1601"/>
      <c r="EVV2" s="1601"/>
      <c r="EVW2" s="1601"/>
      <c r="EVX2" s="1601"/>
      <c r="EVY2" s="1601"/>
      <c r="EVZ2" s="1601"/>
      <c r="EWA2" s="1601"/>
      <c r="EWB2" s="1601"/>
      <c r="EWC2" s="1601"/>
      <c r="EWD2" s="1601"/>
      <c r="EWE2" s="1601"/>
      <c r="EWF2" s="1601"/>
      <c r="EWG2" s="1601"/>
      <c r="EWH2" s="1601"/>
      <c r="EWI2" s="1601"/>
      <c r="EWJ2" s="1601"/>
      <c r="EWK2" s="1601"/>
      <c r="EWL2" s="1601"/>
      <c r="EWM2" s="1601"/>
      <c r="EWN2" s="1601"/>
      <c r="EWO2" s="1601"/>
      <c r="EWP2" s="1601"/>
      <c r="EWQ2" s="1601"/>
      <c r="EWR2" s="1601"/>
      <c r="EWS2" s="1601"/>
      <c r="EWT2" s="1601"/>
      <c r="EWU2" s="1601"/>
      <c r="EWV2" s="1601"/>
      <c r="EWW2" s="1601"/>
      <c r="EWX2" s="1601"/>
      <c r="EWY2" s="1601"/>
      <c r="EWZ2" s="1601"/>
      <c r="EXA2" s="1601"/>
      <c r="EXB2" s="1601"/>
      <c r="EXC2" s="1601"/>
      <c r="EXD2" s="1601"/>
      <c r="EXE2" s="1601"/>
      <c r="EXF2" s="1601"/>
      <c r="EXG2" s="1601"/>
      <c r="EXH2" s="1601"/>
      <c r="EXI2" s="1601"/>
      <c r="EXJ2" s="1601"/>
      <c r="EXK2" s="1601"/>
      <c r="EXL2" s="1601"/>
      <c r="EXM2" s="1601"/>
      <c r="EXN2" s="1601"/>
      <c r="EXO2" s="1601"/>
      <c r="EXP2" s="1601"/>
      <c r="EXQ2" s="1601"/>
      <c r="EXR2" s="1601"/>
      <c r="EXS2" s="1601"/>
      <c r="EXT2" s="1601"/>
      <c r="EXU2" s="1601"/>
      <c r="EXV2" s="1601"/>
      <c r="EXW2" s="1601"/>
      <c r="EXX2" s="1601"/>
      <c r="EXY2" s="1601"/>
      <c r="EXZ2" s="1601"/>
      <c r="EYA2" s="1601"/>
      <c r="EYB2" s="1601"/>
      <c r="EYC2" s="1601"/>
      <c r="EYD2" s="1601"/>
      <c r="EYE2" s="1601"/>
      <c r="EYF2" s="1601"/>
      <c r="EYG2" s="1601"/>
      <c r="EYH2" s="1601"/>
      <c r="EYI2" s="1601"/>
      <c r="EYJ2" s="1601"/>
      <c r="EYK2" s="1601"/>
      <c r="EYL2" s="1601"/>
      <c r="EYM2" s="1601"/>
      <c r="EYN2" s="1601"/>
      <c r="EYO2" s="1601"/>
      <c r="EYP2" s="1601"/>
      <c r="EYQ2" s="1601"/>
      <c r="EYR2" s="1601"/>
      <c r="EYS2" s="1601"/>
      <c r="EYT2" s="1601"/>
      <c r="EYU2" s="1601"/>
      <c r="EYV2" s="1601"/>
      <c r="EYW2" s="1601"/>
      <c r="EYX2" s="1601"/>
      <c r="EYY2" s="1601"/>
      <c r="EYZ2" s="1601"/>
      <c r="EZA2" s="1601"/>
      <c r="EZB2" s="1601"/>
      <c r="EZC2" s="1601"/>
      <c r="EZD2" s="1601"/>
      <c r="EZE2" s="1601"/>
      <c r="EZF2" s="1601"/>
      <c r="EZG2" s="1601"/>
      <c r="EZH2" s="1601"/>
      <c r="EZI2" s="1601"/>
      <c r="EZJ2" s="1601"/>
      <c r="EZK2" s="1601"/>
      <c r="EZL2" s="1601"/>
      <c r="EZM2" s="1601"/>
      <c r="EZN2" s="1601"/>
      <c r="EZO2" s="1601"/>
      <c r="EZP2" s="1601"/>
      <c r="EZQ2" s="1601"/>
      <c r="EZR2" s="1601"/>
      <c r="EZS2" s="1601"/>
      <c r="EZT2" s="1601"/>
      <c r="EZU2" s="1601"/>
      <c r="EZV2" s="1601"/>
      <c r="EZW2" s="1601"/>
      <c r="EZX2" s="1601"/>
      <c r="EZY2" s="1601"/>
      <c r="EZZ2" s="1601"/>
      <c r="FAA2" s="1601"/>
      <c r="FAB2" s="1601"/>
      <c r="FAC2" s="1601"/>
      <c r="FAD2" s="1601"/>
      <c r="FAE2" s="1601"/>
      <c r="FAF2" s="1601"/>
      <c r="FAG2" s="1601"/>
      <c r="FAH2" s="1601"/>
      <c r="FAI2" s="1601"/>
      <c r="FAJ2" s="1601"/>
      <c r="FAK2" s="1601"/>
      <c r="FAL2" s="1601"/>
      <c r="FAM2" s="1601"/>
      <c r="FAN2" s="1601"/>
      <c r="FAO2" s="1601"/>
      <c r="FAP2" s="1601"/>
      <c r="FAQ2" s="1601"/>
      <c r="FAR2" s="1601"/>
      <c r="FAS2" s="1601"/>
      <c r="FAT2" s="1601"/>
      <c r="FAU2" s="1601"/>
      <c r="FAV2" s="1601"/>
      <c r="FAW2" s="1601"/>
      <c r="FAX2" s="1601"/>
      <c r="FAY2" s="1601"/>
      <c r="FAZ2" s="1601"/>
      <c r="FBA2" s="1601"/>
      <c r="FBB2" s="1601"/>
      <c r="FBC2" s="1601"/>
      <c r="FBD2" s="1601"/>
      <c r="FBE2" s="1601"/>
      <c r="FBF2" s="1601"/>
      <c r="FBG2" s="1601"/>
      <c r="FBH2" s="1601"/>
      <c r="FBI2" s="1601"/>
      <c r="FBJ2" s="1601"/>
      <c r="FBK2" s="1601"/>
      <c r="FBL2" s="1601"/>
      <c r="FBM2" s="1601"/>
      <c r="FBN2" s="1601"/>
      <c r="FBO2" s="1601"/>
      <c r="FBP2" s="1601"/>
      <c r="FBQ2" s="1601"/>
      <c r="FBR2" s="1601"/>
      <c r="FBS2" s="1601"/>
      <c r="FBT2" s="1601"/>
      <c r="FBU2" s="1601"/>
      <c r="FBV2" s="1601"/>
      <c r="FBW2" s="1601"/>
      <c r="FBX2" s="1601"/>
      <c r="FBY2" s="1601"/>
      <c r="FBZ2" s="1601"/>
      <c r="FCA2" s="1601"/>
      <c r="FCB2" s="1601"/>
      <c r="FCC2" s="1601"/>
      <c r="FCD2" s="1601"/>
      <c r="FCE2" s="1601"/>
      <c r="FCF2" s="1601"/>
      <c r="FCG2" s="1601"/>
      <c r="FCH2" s="1601"/>
      <c r="FCI2" s="1601"/>
      <c r="FCJ2" s="1601"/>
      <c r="FCK2" s="1601"/>
      <c r="FCL2" s="1601"/>
      <c r="FCM2" s="1601"/>
      <c r="FCN2" s="1601"/>
      <c r="FCO2" s="1601"/>
      <c r="FCP2" s="1601"/>
      <c r="FCQ2" s="1601"/>
      <c r="FCR2" s="1601"/>
      <c r="FCS2" s="1601"/>
      <c r="FCT2" s="1601"/>
      <c r="FCU2" s="1601"/>
      <c r="FCV2" s="1601"/>
      <c r="FCW2" s="1601"/>
      <c r="FCX2" s="1601"/>
      <c r="FCY2" s="1601"/>
      <c r="FCZ2" s="1601"/>
      <c r="FDA2" s="1601"/>
      <c r="FDB2" s="1601"/>
      <c r="FDC2" s="1601"/>
      <c r="FDD2" s="1601"/>
      <c r="FDE2" s="1601"/>
      <c r="FDF2" s="1601"/>
      <c r="FDG2" s="1601"/>
      <c r="FDH2" s="1601"/>
      <c r="FDI2" s="1601"/>
      <c r="FDJ2" s="1601"/>
      <c r="FDK2" s="1601"/>
      <c r="FDL2" s="1601"/>
      <c r="FDM2" s="1601"/>
      <c r="FDN2" s="1601"/>
      <c r="FDO2" s="1601"/>
      <c r="FDP2" s="1601"/>
      <c r="FDQ2" s="1601"/>
      <c r="FDR2" s="1601"/>
      <c r="FDS2" s="1601"/>
      <c r="FDT2" s="1601"/>
      <c r="FDU2" s="1601"/>
      <c r="FDV2" s="1601"/>
      <c r="FDW2" s="1601"/>
      <c r="FDX2" s="1601"/>
      <c r="FDY2" s="1601"/>
      <c r="FDZ2" s="1601"/>
      <c r="FEA2" s="1601"/>
      <c r="FEB2" s="1601"/>
      <c r="FEC2" s="1601"/>
      <c r="FED2" s="1601"/>
      <c r="FEE2" s="1601"/>
      <c r="FEF2" s="1601"/>
      <c r="FEG2" s="1601"/>
      <c r="FEH2" s="1601"/>
      <c r="FEI2" s="1601"/>
      <c r="FEJ2" s="1601"/>
      <c r="FEK2" s="1601"/>
      <c r="FEL2" s="1601"/>
      <c r="FEM2" s="1601"/>
      <c r="FEN2" s="1601"/>
      <c r="FEO2" s="1601"/>
      <c r="FEP2" s="1601"/>
      <c r="FEQ2" s="1601"/>
      <c r="FER2" s="1601"/>
      <c r="FES2" s="1601"/>
      <c r="FET2" s="1601"/>
      <c r="FEU2" s="1601"/>
      <c r="FEV2" s="1601"/>
      <c r="FEW2" s="1601"/>
      <c r="FEX2" s="1601"/>
      <c r="FEY2" s="1601"/>
      <c r="FEZ2" s="1601"/>
      <c r="FFA2" s="1601"/>
      <c r="FFB2" s="1601"/>
      <c r="FFC2" s="1601"/>
      <c r="FFD2" s="1601"/>
      <c r="FFE2" s="1601"/>
      <c r="FFF2" s="1601"/>
      <c r="FFG2" s="1601"/>
      <c r="FFH2" s="1601"/>
      <c r="FFI2" s="1601"/>
      <c r="FFJ2" s="1601"/>
      <c r="FFK2" s="1601"/>
      <c r="FFL2" s="1601"/>
      <c r="FFM2" s="1601"/>
      <c r="FFN2" s="1601"/>
      <c r="FFO2" s="1601"/>
      <c r="FFP2" s="1601"/>
      <c r="FFQ2" s="1601"/>
      <c r="FFR2" s="1601"/>
      <c r="FFS2" s="1601"/>
      <c r="FFT2" s="1601"/>
      <c r="FFU2" s="1601"/>
      <c r="FFV2" s="1601"/>
      <c r="FFW2" s="1601"/>
      <c r="FFX2" s="1601"/>
      <c r="FFY2" s="1601"/>
      <c r="FFZ2" s="1601"/>
      <c r="FGA2" s="1601"/>
      <c r="FGB2" s="1601"/>
      <c r="FGC2" s="1601"/>
      <c r="FGD2" s="1601"/>
      <c r="FGE2" s="1601"/>
      <c r="FGF2" s="1601"/>
      <c r="FGG2" s="1601"/>
      <c r="FGH2" s="1601"/>
      <c r="FGI2" s="1601"/>
      <c r="FGJ2" s="1601"/>
      <c r="FGK2" s="1601"/>
      <c r="FGL2" s="1601"/>
      <c r="FGM2" s="1601"/>
      <c r="FGN2" s="1601"/>
      <c r="FGO2" s="1601"/>
      <c r="FGP2" s="1601"/>
      <c r="FGQ2" s="1601"/>
      <c r="FGR2" s="1601"/>
      <c r="FGS2" s="1601"/>
      <c r="FGT2" s="1601"/>
      <c r="FGU2" s="1601"/>
      <c r="FGV2" s="1601"/>
      <c r="FGW2" s="1601"/>
      <c r="FGX2" s="1601"/>
      <c r="FGY2" s="1601"/>
      <c r="FGZ2" s="1601"/>
      <c r="FHA2" s="1601"/>
      <c r="FHB2" s="1601"/>
      <c r="FHC2" s="1601"/>
      <c r="FHD2" s="1601"/>
      <c r="FHE2" s="1601"/>
      <c r="FHF2" s="1601"/>
      <c r="FHG2" s="1601"/>
      <c r="FHH2" s="1601"/>
      <c r="FHI2" s="1601"/>
      <c r="FHJ2" s="1601"/>
      <c r="FHK2" s="1601"/>
      <c r="FHL2" s="1601"/>
      <c r="FHM2" s="1601"/>
      <c r="FHN2" s="1601"/>
      <c r="FHO2" s="1601"/>
      <c r="FHP2" s="1601"/>
      <c r="FHQ2" s="1601"/>
      <c r="FHR2" s="1601"/>
      <c r="FHS2" s="1601"/>
      <c r="FHT2" s="1601"/>
      <c r="FHU2" s="1601"/>
      <c r="FHV2" s="1601"/>
      <c r="FHW2" s="1601"/>
      <c r="FHX2" s="1601"/>
      <c r="FHY2" s="1601"/>
      <c r="FHZ2" s="1601"/>
      <c r="FIA2" s="1601"/>
      <c r="FIB2" s="1601"/>
      <c r="FIC2" s="1601"/>
      <c r="FID2" s="1601"/>
      <c r="FIE2" s="1601"/>
      <c r="FIF2" s="1601"/>
      <c r="FIG2" s="1601"/>
      <c r="FIH2" s="1601"/>
      <c r="FII2" s="1601"/>
      <c r="FIJ2" s="1601"/>
      <c r="FIK2" s="1601"/>
      <c r="FIL2" s="1601"/>
      <c r="FIM2" s="1601"/>
      <c r="FIN2" s="1601"/>
      <c r="FIO2" s="1601"/>
      <c r="FIP2" s="1601"/>
      <c r="FIQ2" s="1601"/>
      <c r="FIR2" s="1601"/>
      <c r="FIS2" s="1601"/>
      <c r="FIT2" s="1601"/>
      <c r="FIU2" s="1601"/>
      <c r="FIV2" s="1601"/>
      <c r="FIW2" s="1601"/>
      <c r="FIX2" s="1601"/>
      <c r="FIY2" s="1601"/>
      <c r="FIZ2" s="1601"/>
      <c r="FJA2" s="1601"/>
      <c r="FJB2" s="1601"/>
      <c r="FJC2" s="1601"/>
      <c r="FJD2" s="1601"/>
      <c r="FJE2" s="1601"/>
      <c r="FJF2" s="1601"/>
      <c r="FJG2" s="1601"/>
      <c r="FJH2" s="1601"/>
      <c r="FJI2" s="1601"/>
      <c r="FJJ2" s="1601"/>
      <c r="FJK2" s="1601"/>
      <c r="FJL2" s="1601"/>
      <c r="FJM2" s="1601"/>
      <c r="FJN2" s="1601"/>
      <c r="FJO2" s="1601"/>
      <c r="FJP2" s="1601"/>
      <c r="FJQ2" s="1601"/>
      <c r="FJR2" s="1601"/>
      <c r="FJS2" s="1601"/>
      <c r="FJT2" s="1601"/>
      <c r="FJU2" s="1601"/>
      <c r="FJV2" s="1601"/>
      <c r="FJW2" s="1601"/>
      <c r="FJX2" s="1601"/>
      <c r="FJY2" s="1601"/>
      <c r="FJZ2" s="1601"/>
      <c r="FKA2" s="1601"/>
      <c r="FKB2" s="1601"/>
      <c r="FKC2" s="1601"/>
      <c r="FKD2" s="1601"/>
      <c r="FKE2" s="1601"/>
      <c r="FKF2" s="1601"/>
      <c r="FKG2" s="1601"/>
      <c r="FKH2" s="1601"/>
      <c r="FKI2" s="1601"/>
      <c r="FKJ2" s="1601"/>
      <c r="FKK2" s="1601"/>
      <c r="FKL2" s="1601"/>
      <c r="FKM2" s="1601"/>
      <c r="FKN2" s="1601"/>
      <c r="FKO2" s="1601"/>
      <c r="FKP2" s="1601"/>
      <c r="FKQ2" s="1601"/>
      <c r="FKR2" s="1601"/>
      <c r="FKS2" s="1601"/>
      <c r="FKT2" s="1601"/>
      <c r="FKU2" s="1601"/>
      <c r="FKV2" s="1601"/>
      <c r="FKW2" s="1601"/>
      <c r="FKX2" s="1601"/>
      <c r="FKY2" s="1601"/>
      <c r="FKZ2" s="1601"/>
      <c r="FLA2" s="1601"/>
      <c r="FLB2" s="1601"/>
      <c r="FLC2" s="1601"/>
      <c r="FLD2" s="1601"/>
      <c r="FLE2" s="1601"/>
      <c r="FLF2" s="1601"/>
      <c r="FLG2" s="1601"/>
      <c r="FLH2" s="1601"/>
      <c r="FLI2" s="1601"/>
      <c r="FLJ2" s="1601"/>
      <c r="FLK2" s="1601"/>
      <c r="FLL2" s="1601"/>
      <c r="FLM2" s="1601"/>
      <c r="FLN2" s="1601"/>
      <c r="FLO2" s="1601"/>
      <c r="FLP2" s="1601"/>
      <c r="FLQ2" s="1601"/>
      <c r="FLR2" s="1601"/>
      <c r="FLS2" s="1601"/>
      <c r="FLT2" s="1601"/>
      <c r="FLU2" s="1601"/>
      <c r="FLV2" s="1601"/>
      <c r="FLW2" s="1601"/>
      <c r="FLX2" s="1601"/>
      <c r="FLY2" s="1601"/>
      <c r="FLZ2" s="1601"/>
      <c r="FMA2" s="1601"/>
      <c r="FMB2" s="1601"/>
      <c r="FMC2" s="1601"/>
      <c r="FMD2" s="1601"/>
      <c r="FME2" s="1601"/>
      <c r="FMF2" s="1601"/>
      <c r="FMG2" s="1601"/>
      <c r="FMH2" s="1601"/>
      <c r="FMI2" s="1601"/>
      <c r="FMJ2" s="1601"/>
      <c r="FMK2" s="1601"/>
      <c r="FML2" s="1601"/>
      <c r="FMM2" s="1601"/>
      <c r="FMN2" s="1601"/>
      <c r="FMO2" s="1601"/>
      <c r="FMP2" s="1601"/>
      <c r="FMQ2" s="1601"/>
      <c r="FMR2" s="1601"/>
      <c r="FMS2" s="1601"/>
      <c r="FMT2" s="1601"/>
      <c r="FMU2" s="1601"/>
      <c r="FMV2" s="1601"/>
      <c r="FMW2" s="1601"/>
      <c r="FMX2" s="1601"/>
      <c r="FMY2" s="1601"/>
      <c r="FMZ2" s="1601"/>
      <c r="FNA2" s="1601"/>
      <c r="FNB2" s="1601"/>
      <c r="FNC2" s="1601"/>
      <c r="FND2" s="1601"/>
      <c r="FNE2" s="1601"/>
      <c r="FNF2" s="1601"/>
      <c r="FNG2" s="1601"/>
      <c r="FNH2" s="1601"/>
      <c r="FNI2" s="1601"/>
      <c r="FNJ2" s="1601"/>
      <c r="FNK2" s="1601"/>
      <c r="FNL2" s="1601"/>
      <c r="FNM2" s="1601"/>
      <c r="FNN2" s="1601"/>
      <c r="FNO2" s="1601"/>
      <c r="FNP2" s="1601"/>
      <c r="FNQ2" s="1601"/>
      <c r="FNR2" s="1601"/>
      <c r="FNS2" s="1601"/>
      <c r="FNT2" s="1601"/>
      <c r="FNU2" s="1601"/>
      <c r="FNV2" s="1601"/>
      <c r="FNW2" s="1601"/>
      <c r="FNX2" s="1601"/>
      <c r="FNY2" s="1601"/>
      <c r="FNZ2" s="1601"/>
      <c r="FOA2" s="1601"/>
      <c r="FOB2" s="1601"/>
      <c r="FOC2" s="1601"/>
      <c r="FOD2" s="1601"/>
      <c r="FOE2" s="1601"/>
      <c r="FOF2" s="1601"/>
      <c r="FOG2" s="1601"/>
      <c r="FOH2" s="1601"/>
      <c r="FOI2" s="1601"/>
      <c r="FOJ2" s="1601"/>
      <c r="FOK2" s="1601"/>
      <c r="FOL2" s="1601"/>
      <c r="FOM2" s="1601"/>
      <c r="FON2" s="1601"/>
      <c r="FOO2" s="1601"/>
      <c r="FOP2" s="1601"/>
      <c r="FOQ2" s="1601"/>
      <c r="FOR2" s="1601"/>
      <c r="FOS2" s="1601"/>
      <c r="FOT2" s="1601"/>
      <c r="FOU2" s="1601"/>
      <c r="FOV2" s="1601"/>
      <c r="FOW2" s="1601"/>
      <c r="FOX2" s="1601"/>
      <c r="FOY2" s="1601"/>
      <c r="FOZ2" s="1601"/>
      <c r="FPA2" s="1601"/>
      <c r="FPB2" s="1601"/>
      <c r="FPC2" s="1601"/>
      <c r="FPD2" s="1601"/>
      <c r="FPE2" s="1601"/>
      <c r="FPF2" s="1601"/>
      <c r="FPG2" s="1601"/>
      <c r="FPH2" s="1601"/>
      <c r="FPI2" s="1601"/>
      <c r="FPJ2" s="1601"/>
      <c r="FPK2" s="1601"/>
      <c r="FPL2" s="1601"/>
      <c r="FPM2" s="1601"/>
      <c r="FPN2" s="1601"/>
      <c r="FPO2" s="1601"/>
      <c r="FPP2" s="1601"/>
      <c r="FPQ2" s="1601"/>
      <c r="FPR2" s="1601"/>
      <c r="FPS2" s="1601"/>
      <c r="FPT2" s="1601"/>
      <c r="FPU2" s="1601"/>
      <c r="FPV2" s="1601"/>
      <c r="FPW2" s="1601"/>
      <c r="FPX2" s="1601"/>
      <c r="FPY2" s="1601"/>
      <c r="FPZ2" s="1601"/>
      <c r="FQA2" s="1601"/>
      <c r="FQB2" s="1601"/>
      <c r="FQC2" s="1601"/>
      <c r="FQD2" s="1601"/>
      <c r="FQE2" s="1601"/>
      <c r="FQF2" s="1601"/>
      <c r="FQG2" s="1601"/>
      <c r="FQH2" s="1601"/>
      <c r="FQI2" s="1601"/>
      <c r="FQJ2" s="1601"/>
      <c r="FQK2" s="1601"/>
      <c r="FQL2" s="1601"/>
      <c r="FQM2" s="1601"/>
      <c r="FQN2" s="1601"/>
      <c r="FQO2" s="1601"/>
      <c r="FQP2" s="1601"/>
      <c r="FQQ2" s="1601"/>
      <c r="FQR2" s="1601"/>
      <c r="FQS2" s="1601"/>
      <c r="FQT2" s="1601"/>
      <c r="FQU2" s="1601"/>
      <c r="FQV2" s="1601"/>
      <c r="FQW2" s="1601"/>
      <c r="FQX2" s="1601"/>
      <c r="FQY2" s="1601"/>
      <c r="FQZ2" s="1601"/>
      <c r="FRA2" s="1601"/>
      <c r="FRB2" s="1601"/>
      <c r="FRC2" s="1601"/>
      <c r="FRD2" s="1601"/>
      <c r="FRE2" s="1601"/>
      <c r="FRF2" s="1601"/>
      <c r="FRG2" s="1601"/>
      <c r="FRH2" s="1601"/>
      <c r="FRI2" s="1601"/>
      <c r="FRJ2" s="1601"/>
      <c r="FRK2" s="1601"/>
      <c r="FRL2" s="1601"/>
      <c r="FRM2" s="1601"/>
      <c r="FRN2" s="1601"/>
      <c r="FRO2" s="1601"/>
      <c r="FRP2" s="1601"/>
      <c r="FRQ2" s="1601"/>
      <c r="FRR2" s="1601"/>
      <c r="FRS2" s="1601"/>
      <c r="FRT2" s="1601"/>
      <c r="FRU2" s="1601"/>
      <c r="FRV2" s="1601"/>
      <c r="FRW2" s="1601"/>
      <c r="FRX2" s="1601"/>
      <c r="FRY2" s="1601"/>
      <c r="FRZ2" s="1601"/>
      <c r="FSA2" s="1601"/>
      <c r="FSB2" s="1601"/>
      <c r="FSC2" s="1601"/>
      <c r="FSD2" s="1601"/>
      <c r="FSE2" s="1601"/>
      <c r="FSF2" s="1601"/>
      <c r="FSG2" s="1601"/>
      <c r="FSH2" s="1601"/>
      <c r="FSI2" s="1601"/>
      <c r="FSJ2" s="1601"/>
      <c r="FSK2" s="1601"/>
      <c r="FSL2" s="1601"/>
      <c r="FSM2" s="1601"/>
      <c r="FSN2" s="1601"/>
      <c r="FSO2" s="1601"/>
      <c r="FSP2" s="1601"/>
      <c r="FSQ2" s="1601"/>
      <c r="FSR2" s="1601"/>
      <c r="FSS2" s="1601"/>
      <c r="FST2" s="1601"/>
      <c r="FSU2" s="1601"/>
      <c r="FSV2" s="1601"/>
      <c r="FSW2" s="1601"/>
      <c r="FSX2" s="1601"/>
      <c r="FSY2" s="1601"/>
      <c r="FSZ2" s="1601"/>
      <c r="FTA2" s="1601"/>
      <c r="FTB2" s="1601"/>
      <c r="FTC2" s="1601"/>
      <c r="FTD2" s="1601"/>
      <c r="FTE2" s="1601"/>
      <c r="FTF2" s="1601"/>
      <c r="FTG2" s="1601"/>
      <c r="FTH2" s="1601"/>
      <c r="FTI2" s="1601"/>
      <c r="FTJ2" s="1601"/>
      <c r="FTK2" s="1601"/>
      <c r="FTL2" s="1601"/>
      <c r="FTM2" s="1601"/>
      <c r="FTN2" s="1601"/>
      <c r="FTO2" s="1601"/>
      <c r="FTP2" s="1601"/>
      <c r="FTQ2" s="1601"/>
      <c r="FTR2" s="1601"/>
      <c r="FTS2" s="1601"/>
      <c r="FTT2" s="1601"/>
      <c r="FTU2" s="1601"/>
      <c r="FTV2" s="1601"/>
      <c r="FTW2" s="1601"/>
      <c r="FTX2" s="1601"/>
      <c r="FTY2" s="1601"/>
      <c r="FTZ2" s="1601"/>
      <c r="FUA2" s="1601"/>
      <c r="FUB2" s="1601"/>
      <c r="FUC2" s="1601"/>
      <c r="FUD2" s="1601"/>
      <c r="FUE2" s="1601"/>
      <c r="FUF2" s="1601"/>
      <c r="FUG2" s="1601"/>
      <c r="FUH2" s="1601"/>
      <c r="FUI2" s="1601"/>
      <c r="FUJ2" s="1601"/>
      <c r="FUK2" s="1601"/>
      <c r="FUL2" s="1601"/>
      <c r="FUM2" s="1601"/>
      <c r="FUN2" s="1601"/>
      <c r="FUO2" s="1601"/>
      <c r="FUP2" s="1601"/>
      <c r="FUQ2" s="1601"/>
      <c r="FUR2" s="1601"/>
      <c r="FUS2" s="1601"/>
      <c r="FUT2" s="1601"/>
      <c r="FUU2" s="1601"/>
      <c r="FUV2" s="1601"/>
      <c r="FUW2" s="1601"/>
      <c r="FUX2" s="1601"/>
      <c r="FUY2" s="1601"/>
      <c r="FUZ2" s="1601"/>
      <c r="FVA2" s="1601"/>
      <c r="FVB2" s="1601"/>
      <c r="FVC2" s="1601"/>
      <c r="FVD2" s="1601"/>
      <c r="FVE2" s="1601"/>
      <c r="FVF2" s="1601"/>
      <c r="FVG2" s="1601"/>
      <c r="FVH2" s="1601"/>
      <c r="FVI2" s="1601"/>
      <c r="FVJ2" s="1601"/>
      <c r="FVK2" s="1601"/>
      <c r="FVL2" s="1601"/>
      <c r="FVM2" s="1601"/>
      <c r="FVN2" s="1601"/>
      <c r="FVO2" s="1601"/>
      <c r="FVP2" s="1601"/>
      <c r="FVQ2" s="1601"/>
      <c r="FVR2" s="1601"/>
      <c r="FVS2" s="1601"/>
      <c r="FVT2" s="1601"/>
      <c r="FVU2" s="1601"/>
      <c r="FVV2" s="1601"/>
      <c r="FVW2" s="1601"/>
      <c r="FVX2" s="1601"/>
      <c r="FVY2" s="1601"/>
      <c r="FVZ2" s="1601"/>
      <c r="FWA2" s="1601"/>
      <c r="FWB2" s="1601"/>
      <c r="FWC2" s="1601"/>
      <c r="FWD2" s="1601"/>
      <c r="FWE2" s="1601"/>
      <c r="FWF2" s="1601"/>
      <c r="FWG2" s="1601"/>
      <c r="FWH2" s="1601"/>
      <c r="FWI2" s="1601"/>
      <c r="FWJ2" s="1601"/>
      <c r="FWK2" s="1601"/>
      <c r="FWL2" s="1601"/>
      <c r="FWM2" s="1601"/>
      <c r="FWN2" s="1601"/>
      <c r="FWO2" s="1601"/>
      <c r="FWP2" s="1601"/>
      <c r="FWQ2" s="1601"/>
      <c r="FWR2" s="1601"/>
      <c r="FWS2" s="1601"/>
      <c r="FWT2" s="1601"/>
      <c r="FWU2" s="1601"/>
      <c r="FWV2" s="1601"/>
      <c r="FWW2" s="1601"/>
      <c r="FWX2" s="1601"/>
      <c r="FWY2" s="1601"/>
      <c r="FWZ2" s="1601"/>
      <c r="FXA2" s="1601"/>
      <c r="FXB2" s="1601"/>
      <c r="FXC2" s="1601"/>
      <c r="FXD2" s="1601"/>
      <c r="FXE2" s="1601"/>
      <c r="FXF2" s="1601"/>
      <c r="FXG2" s="1601"/>
      <c r="FXH2" s="1601"/>
      <c r="FXI2" s="1601"/>
      <c r="FXJ2" s="1601"/>
      <c r="FXK2" s="1601"/>
      <c r="FXL2" s="1601"/>
      <c r="FXM2" s="1601"/>
      <c r="FXN2" s="1601"/>
      <c r="FXO2" s="1601"/>
      <c r="FXP2" s="1601"/>
      <c r="FXQ2" s="1601"/>
      <c r="FXR2" s="1601"/>
      <c r="FXS2" s="1601"/>
      <c r="FXT2" s="1601"/>
      <c r="FXU2" s="1601"/>
      <c r="FXV2" s="1601"/>
      <c r="FXW2" s="1601"/>
      <c r="FXX2" s="1601"/>
      <c r="FXY2" s="1601"/>
      <c r="FXZ2" s="1601"/>
      <c r="FYA2" s="1601"/>
      <c r="FYB2" s="1601"/>
      <c r="FYC2" s="1601"/>
      <c r="FYD2" s="1601"/>
      <c r="FYE2" s="1601"/>
      <c r="FYF2" s="1601"/>
      <c r="FYG2" s="1601"/>
      <c r="FYH2" s="1601"/>
      <c r="FYI2" s="1601"/>
      <c r="FYJ2" s="1601"/>
      <c r="FYK2" s="1601"/>
      <c r="FYL2" s="1601"/>
      <c r="FYM2" s="1601"/>
      <c r="FYN2" s="1601"/>
      <c r="FYO2" s="1601"/>
      <c r="FYP2" s="1601"/>
      <c r="FYQ2" s="1601"/>
      <c r="FYR2" s="1601"/>
      <c r="FYS2" s="1601"/>
      <c r="FYT2" s="1601"/>
      <c r="FYU2" s="1601"/>
      <c r="FYV2" s="1601"/>
      <c r="FYW2" s="1601"/>
      <c r="FYX2" s="1601"/>
      <c r="FYY2" s="1601"/>
      <c r="FYZ2" s="1601"/>
      <c r="FZA2" s="1601"/>
      <c r="FZB2" s="1601"/>
      <c r="FZC2" s="1601"/>
      <c r="FZD2" s="1601"/>
      <c r="FZE2" s="1601"/>
      <c r="FZF2" s="1601"/>
      <c r="FZG2" s="1601"/>
      <c r="FZH2" s="1601"/>
      <c r="FZI2" s="1601"/>
      <c r="FZJ2" s="1601"/>
      <c r="FZK2" s="1601"/>
      <c r="FZL2" s="1601"/>
      <c r="FZM2" s="1601"/>
      <c r="FZN2" s="1601"/>
      <c r="FZO2" s="1601"/>
      <c r="FZP2" s="1601"/>
      <c r="FZQ2" s="1601"/>
      <c r="FZR2" s="1601"/>
      <c r="FZS2" s="1601"/>
      <c r="FZT2" s="1601"/>
      <c r="FZU2" s="1601"/>
      <c r="FZV2" s="1601"/>
      <c r="FZW2" s="1601"/>
      <c r="FZX2" s="1601"/>
      <c r="FZY2" s="1601"/>
      <c r="FZZ2" s="1601"/>
      <c r="GAA2" s="1601"/>
      <c r="GAB2" s="1601"/>
      <c r="GAC2" s="1601"/>
      <c r="GAD2" s="1601"/>
      <c r="GAE2" s="1601"/>
      <c r="GAF2" s="1601"/>
      <c r="GAG2" s="1601"/>
      <c r="GAH2" s="1601"/>
      <c r="GAI2" s="1601"/>
      <c r="GAJ2" s="1601"/>
      <c r="GAK2" s="1601"/>
      <c r="GAL2" s="1601"/>
      <c r="GAM2" s="1601"/>
      <c r="GAN2" s="1601"/>
      <c r="GAO2" s="1601"/>
      <c r="GAP2" s="1601"/>
      <c r="GAQ2" s="1601"/>
      <c r="GAR2" s="1601"/>
      <c r="GAS2" s="1601"/>
      <c r="GAT2" s="1601"/>
      <c r="GAU2" s="1601"/>
      <c r="GAV2" s="1601"/>
      <c r="GAW2" s="1601"/>
      <c r="GAX2" s="1601"/>
      <c r="GAY2" s="1601"/>
      <c r="GAZ2" s="1601"/>
      <c r="GBA2" s="1601"/>
      <c r="GBB2" s="1601"/>
      <c r="GBC2" s="1601"/>
      <c r="GBD2" s="1601"/>
      <c r="GBE2" s="1601"/>
      <c r="GBF2" s="1601"/>
      <c r="GBG2" s="1601"/>
      <c r="GBH2" s="1601"/>
      <c r="GBI2" s="1601"/>
      <c r="GBJ2" s="1601"/>
      <c r="GBK2" s="1601"/>
      <c r="GBL2" s="1601"/>
      <c r="GBM2" s="1601"/>
      <c r="GBN2" s="1601"/>
      <c r="GBO2" s="1601"/>
      <c r="GBP2" s="1601"/>
      <c r="GBQ2" s="1601"/>
      <c r="GBR2" s="1601"/>
      <c r="GBS2" s="1601"/>
      <c r="GBT2" s="1601"/>
      <c r="GBU2" s="1601"/>
      <c r="GBV2" s="1601"/>
      <c r="GBW2" s="1601"/>
      <c r="GBX2" s="1601"/>
      <c r="GBY2" s="1601"/>
      <c r="GBZ2" s="1601"/>
      <c r="GCA2" s="1601"/>
      <c r="GCB2" s="1601"/>
      <c r="GCC2" s="1601"/>
      <c r="GCD2" s="1601"/>
      <c r="GCE2" s="1601"/>
      <c r="GCF2" s="1601"/>
      <c r="GCG2" s="1601"/>
      <c r="GCH2" s="1601"/>
      <c r="GCI2" s="1601"/>
      <c r="GCJ2" s="1601"/>
      <c r="GCK2" s="1601"/>
      <c r="GCL2" s="1601"/>
      <c r="GCM2" s="1601"/>
      <c r="GCN2" s="1601"/>
      <c r="GCO2" s="1601"/>
      <c r="GCP2" s="1601"/>
      <c r="GCQ2" s="1601"/>
      <c r="GCR2" s="1601"/>
      <c r="GCS2" s="1601"/>
      <c r="GCT2" s="1601"/>
      <c r="GCU2" s="1601"/>
      <c r="GCV2" s="1601"/>
      <c r="GCW2" s="1601"/>
      <c r="GCX2" s="1601"/>
      <c r="GCY2" s="1601"/>
      <c r="GCZ2" s="1601"/>
      <c r="GDA2" s="1601"/>
      <c r="GDB2" s="1601"/>
      <c r="GDC2" s="1601"/>
      <c r="GDD2" s="1601"/>
      <c r="GDE2" s="1601"/>
      <c r="GDF2" s="1601"/>
      <c r="GDG2" s="1601"/>
      <c r="GDH2" s="1601"/>
      <c r="GDI2" s="1601"/>
      <c r="GDJ2" s="1601"/>
      <c r="GDK2" s="1601"/>
      <c r="GDL2" s="1601"/>
      <c r="GDM2" s="1601"/>
      <c r="GDN2" s="1601"/>
      <c r="GDO2" s="1601"/>
      <c r="GDP2" s="1601"/>
      <c r="GDQ2" s="1601"/>
      <c r="GDR2" s="1601"/>
      <c r="GDS2" s="1601"/>
      <c r="GDT2" s="1601"/>
      <c r="GDU2" s="1601"/>
      <c r="GDV2" s="1601"/>
      <c r="GDW2" s="1601"/>
      <c r="GDX2" s="1601"/>
      <c r="GDY2" s="1601"/>
      <c r="GDZ2" s="1601"/>
      <c r="GEA2" s="1601"/>
      <c r="GEB2" s="1601"/>
      <c r="GEC2" s="1601"/>
      <c r="GED2" s="1601"/>
      <c r="GEE2" s="1601"/>
      <c r="GEF2" s="1601"/>
      <c r="GEG2" s="1601"/>
      <c r="GEH2" s="1601"/>
      <c r="GEI2" s="1601"/>
      <c r="GEJ2" s="1601"/>
      <c r="GEK2" s="1601"/>
      <c r="GEL2" s="1601"/>
      <c r="GEM2" s="1601"/>
      <c r="GEN2" s="1601"/>
      <c r="GEO2" s="1601"/>
      <c r="GEP2" s="1601"/>
      <c r="GEQ2" s="1601"/>
      <c r="GER2" s="1601"/>
      <c r="GES2" s="1601"/>
      <c r="GET2" s="1601"/>
      <c r="GEU2" s="1601"/>
      <c r="GEV2" s="1601"/>
      <c r="GEW2" s="1601"/>
      <c r="GEX2" s="1601"/>
      <c r="GEY2" s="1601"/>
      <c r="GEZ2" s="1601"/>
      <c r="GFA2" s="1601"/>
      <c r="GFB2" s="1601"/>
      <c r="GFC2" s="1601"/>
      <c r="GFD2" s="1601"/>
      <c r="GFE2" s="1601"/>
      <c r="GFF2" s="1601"/>
      <c r="GFG2" s="1601"/>
      <c r="GFH2" s="1601"/>
      <c r="GFI2" s="1601"/>
      <c r="GFJ2" s="1601"/>
      <c r="GFK2" s="1601"/>
      <c r="GFL2" s="1601"/>
      <c r="GFM2" s="1601"/>
      <c r="GFN2" s="1601"/>
      <c r="GFO2" s="1601"/>
      <c r="GFP2" s="1601"/>
      <c r="GFQ2" s="1601"/>
      <c r="GFR2" s="1601"/>
      <c r="GFS2" s="1601"/>
      <c r="GFT2" s="1601"/>
      <c r="GFU2" s="1601"/>
      <c r="GFV2" s="1601"/>
      <c r="GFW2" s="1601"/>
      <c r="GFX2" s="1601"/>
      <c r="GFY2" s="1601"/>
      <c r="GFZ2" s="1601"/>
      <c r="GGA2" s="1601"/>
      <c r="GGB2" s="1601"/>
      <c r="GGC2" s="1601"/>
      <c r="GGD2" s="1601"/>
      <c r="GGE2" s="1601"/>
      <c r="GGF2" s="1601"/>
      <c r="GGG2" s="1601"/>
      <c r="GGH2" s="1601"/>
      <c r="GGI2" s="1601"/>
      <c r="GGJ2" s="1601"/>
      <c r="GGK2" s="1601"/>
      <c r="GGL2" s="1601"/>
      <c r="GGM2" s="1601"/>
      <c r="GGN2" s="1601"/>
      <c r="GGO2" s="1601"/>
      <c r="GGP2" s="1601"/>
      <c r="GGQ2" s="1601"/>
      <c r="GGR2" s="1601"/>
      <c r="GGS2" s="1601"/>
      <c r="GGT2" s="1601"/>
      <c r="GGU2" s="1601"/>
      <c r="GGV2" s="1601"/>
      <c r="GGW2" s="1601"/>
      <c r="GGX2" s="1601"/>
      <c r="GGY2" s="1601"/>
      <c r="GGZ2" s="1601"/>
      <c r="GHA2" s="1601"/>
      <c r="GHB2" s="1601"/>
      <c r="GHC2" s="1601"/>
      <c r="GHD2" s="1601"/>
      <c r="GHE2" s="1601"/>
      <c r="GHF2" s="1601"/>
      <c r="GHG2" s="1601"/>
      <c r="GHH2" s="1601"/>
      <c r="GHI2" s="1601"/>
      <c r="GHJ2" s="1601"/>
      <c r="GHK2" s="1601"/>
      <c r="GHL2" s="1601"/>
      <c r="GHM2" s="1601"/>
      <c r="GHN2" s="1601"/>
      <c r="GHO2" s="1601"/>
      <c r="GHP2" s="1601"/>
      <c r="GHQ2" s="1601"/>
      <c r="GHR2" s="1601"/>
      <c r="GHS2" s="1601"/>
      <c r="GHT2" s="1601"/>
      <c r="GHU2" s="1601"/>
      <c r="GHV2" s="1601"/>
      <c r="GHW2" s="1601"/>
      <c r="GHX2" s="1601"/>
      <c r="GHY2" s="1601"/>
      <c r="GHZ2" s="1601"/>
      <c r="GIA2" s="1601"/>
      <c r="GIB2" s="1601"/>
      <c r="GIC2" s="1601"/>
      <c r="GID2" s="1601"/>
      <c r="GIE2" s="1601"/>
      <c r="GIF2" s="1601"/>
      <c r="GIG2" s="1601"/>
      <c r="GIH2" s="1601"/>
      <c r="GII2" s="1601"/>
      <c r="GIJ2" s="1601"/>
      <c r="GIK2" s="1601"/>
      <c r="GIL2" s="1601"/>
      <c r="GIM2" s="1601"/>
      <c r="GIN2" s="1601"/>
      <c r="GIO2" s="1601"/>
      <c r="GIP2" s="1601"/>
      <c r="GIQ2" s="1601"/>
      <c r="GIR2" s="1601"/>
      <c r="GIS2" s="1601"/>
      <c r="GIT2" s="1601"/>
      <c r="GIU2" s="1601"/>
      <c r="GIV2" s="1601"/>
      <c r="GIW2" s="1601"/>
      <c r="GIX2" s="1601"/>
      <c r="GIY2" s="1601"/>
      <c r="GIZ2" s="1601"/>
      <c r="GJA2" s="1601"/>
      <c r="GJB2" s="1601"/>
      <c r="GJC2" s="1601"/>
      <c r="GJD2" s="1601"/>
      <c r="GJE2" s="1601"/>
      <c r="GJF2" s="1601"/>
      <c r="GJG2" s="1601"/>
      <c r="GJH2" s="1601"/>
      <c r="GJI2" s="1601"/>
      <c r="GJJ2" s="1601"/>
      <c r="GJK2" s="1601"/>
      <c r="GJL2" s="1601"/>
      <c r="GJM2" s="1601"/>
      <c r="GJN2" s="1601"/>
      <c r="GJO2" s="1601"/>
      <c r="GJP2" s="1601"/>
      <c r="GJQ2" s="1601"/>
      <c r="GJR2" s="1601"/>
      <c r="GJS2" s="1601"/>
      <c r="GJT2" s="1601"/>
      <c r="GJU2" s="1601"/>
      <c r="GJV2" s="1601"/>
      <c r="GJW2" s="1601"/>
      <c r="GJX2" s="1601"/>
      <c r="GJY2" s="1601"/>
      <c r="GJZ2" s="1601"/>
      <c r="GKA2" s="1601"/>
      <c r="GKB2" s="1601"/>
      <c r="GKC2" s="1601"/>
      <c r="GKD2" s="1601"/>
      <c r="GKE2" s="1601"/>
      <c r="GKF2" s="1601"/>
      <c r="GKG2" s="1601"/>
      <c r="GKH2" s="1601"/>
      <c r="GKI2" s="1601"/>
      <c r="GKJ2" s="1601"/>
      <c r="GKK2" s="1601"/>
      <c r="GKL2" s="1601"/>
      <c r="GKM2" s="1601"/>
      <c r="GKN2" s="1601"/>
      <c r="GKO2" s="1601"/>
      <c r="GKP2" s="1601"/>
      <c r="GKQ2" s="1601"/>
      <c r="GKR2" s="1601"/>
      <c r="GKS2" s="1601"/>
      <c r="GKT2" s="1601"/>
      <c r="GKU2" s="1601"/>
      <c r="GKV2" s="1601"/>
      <c r="GKW2" s="1601"/>
      <c r="GKX2" s="1601"/>
      <c r="GKY2" s="1601"/>
      <c r="GKZ2" s="1601"/>
      <c r="GLA2" s="1601"/>
      <c r="GLB2" s="1601"/>
      <c r="GLC2" s="1601"/>
      <c r="GLD2" s="1601"/>
      <c r="GLE2" s="1601"/>
      <c r="GLF2" s="1601"/>
      <c r="GLG2" s="1601"/>
      <c r="GLH2" s="1601"/>
      <c r="GLI2" s="1601"/>
      <c r="GLJ2" s="1601"/>
      <c r="GLK2" s="1601"/>
      <c r="GLL2" s="1601"/>
      <c r="GLM2" s="1601"/>
      <c r="GLN2" s="1601"/>
      <c r="GLO2" s="1601"/>
      <c r="GLP2" s="1601"/>
      <c r="GLQ2" s="1601"/>
      <c r="GLR2" s="1601"/>
      <c r="GLS2" s="1601"/>
      <c r="GLT2" s="1601"/>
      <c r="GLU2" s="1601"/>
      <c r="GLV2" s="1601"/>
      <c r="GLW2" s="1601"/>
      <c r="GLX2" s="1601"/>
      <c r="GLY2" s="1601"/>
      <c r="GLZ2" s="1601"/>
      <c r="GMA2" s="1601"/>
      <c r="GMB2" s="1601"/>
      <c r="GMC2" s="1601"/>
      <c r="GMD2" s="1601"/>
      <c r="GME2" s="1601"/>
      <c r="GMF2" s="1601"/>
      <c r="GMG2" s="1601"/>
      <c r="GMH2" s="1601"/>
      <c r="GMI2" s="1601"/>
      <c r="GMJ2" s="1601"/>
      <c r="GMK2" s="1601"/>
      <c r="GML2" s="1601"/>
      <c r="GMM2" s="1601"/>
      <c r="GMN2" s="1601"/>
      <c r="GMO2" s="1601"/>
      <c r="GMP2" s="1601"/>
      <c r="GMQ2" s="1601"/>
      <c r="GMR2" s="1601"/>
      <c r="GMS2" s="1601"/>
      <c r="GMT2" s="1601"/>
      <c r="GMU2" s="1601"/>
      <c r="GMV2" s="1601"/>
      <c r="GMW2" s="1601"/>
      <c r="GMX2" s="1601"/>
      <c r="GMY2" s="1601"/>
      <c r="GMZ2" s="1601"/>
      <c r="GNA2" s="1601"/>
      <c r="GNB2" s="1601"/>
      <c r="GNC2" s="1601"/>
      <c r="GND2" s="1601"/>
      <c r="GNE2" s="1601"/>
      <c r="GNF2" s="1601"/>
      <c r="GNG2" s="1601"/>
      <c r="GNH2" s="1601"/>
      <c r="GNI2" s="1601"/>
      <c r="GNJ2" s="1601"/>
      <c r="GNK2" s="1601"/>
      <c r="GNL2" s="1601"/>
      <c r="GNM2" s="1601"/>
      <c r="GNN2" s="1601"/>
      <c r="GNO2" s="1601"/>
      <c r="GNP2" s="1601"/>
      <c r="GNQ2" s="1601"/>
      <c r="GNR2" s="1601"/>
      <c r="GNS2" s="1601"/>
      <c r="GNT2" s="1601"/>
      <c r="GNU2" s="1601"/>
      <c r="GNV2" s="1601"/>
      <c r="GNW2" s="1601"/>
      <c r="GNX2" s="1601"/>
      <c r="GNY2" s="1601"/>
      <c r="GNZ2" s="1601"/>
      <c r="GOA2" s="1601"/>
      <c r="GOB2" s="1601"/>
      <c r="GOC2" s="1601"/>
      <c r="GOD2" s="1601"/>
      <c r="GOE2" s="1601"/>
      <c r="GOF2" s="1601"/>
      <c r="GOG2" s="1601"/>
      <c r="GOH2" s="1601"/>
      <c r="GOI2" s="1601"/>
      <c r="GOJ2" s="1601"/>
      <c r="GOK2" s="1601"/>
      <c r="GOL2" s="1601"/>
      <c r="GOM2" s="1601"/>
      <c r="GON2" s="1601"/>
      <c r="GOO2" s="1601"/>
      <c r="GOP2" s="1601"/>
      <c r="GOQ2" s="1601"/>
      <c r="GOR2" s="1601"/>
      <c r="GOS2" s="1601"/>
      <c r="GOT2" s="1601"/>
      <c r="GOU2" s="1601"/>
      <c r="GOV2" s="1601"/>
      <c r="GOW2" s="1601"/>
      <c r="GOX2" s="1601"/>
      <c r="GOY2" s="1601"/>
      <c r="GOZ2" s="1601"/>
      <c r="GPA2" s="1601"/>
      <c r="GPB2" s="1601"/>
      <c r="GPC2" s="1601"/>
      <c r="GPD2" s="1601"/>
      <c r="GPE2" s="1601"/>
      <c r="GPF2" s="1601"/>
      <c r="GPG2" s="1601"/>
      <c r="GPH2" s="1601"/>
      <c r="GPI2" s="1601"/>
      <c r="GPJ2" s="1601"/>
      <c r="GPK2" s="1601"/>
      <c r="GPL2" s="1601"/>
      <c r="GPM2" s="1601"/>
      <c r="GPN2" s="1601"/>
      <c r="GPO2" s="1601"/>
      <c r="GPP2" s="1601"/>
      <c r="GPQ2" s="1601"/>
      <c r="GPR2" s="1601"/>
      <c r="GPS2" s="1601"/>
      <c r="GPT2" s="1601"/>
      <c r="GPU2" s="1601"/>
      <c r="GPV2" s="1601"/>
      <c r="GPW2" s="1601"/>
      <c r="GPX2" s="1601"/>
      <c r="GPY2" s="1601"/>
      <c r="GPZ2" s="1601"/>
      <c r="GQA2" s="1601"/>
      <c r="GQB2" s="1601"/>
      <c r="GQC2" s="1601"/>
      <c r="GQD2" s="1601"/>
      <c r="GQE2" s="1601"/>
      <c r="GQF2" s="1601"/>
      <c r="GQG2" s="1601"/>
      <c r="GQH2" s="1601"/>
      <c r="GQI2" s="1601"/>
      <c r="GQJ2" s="1601"/>
      <c r="GQK2" s="1601"/>
      <c r="GQL2" s="1601"/>
      <c r="GQM2" s="1601"/>
      <c r="GQN2" s="1601"/>
      <c r="GQO2" s="1601"/>
      <c r="GQP2" s="1601"/>
      <c r="GQQ2" s="1601"/>
      <c r="GQR2" s="1601"/>
      <c r="GQS2" s="1601"/>
      <c r="GQT2" s="1601"/>
      <c r="GQU2" s="1601"/>
      <c r="GQV2" s="1601"/>
      <c r="GQW2" s="1601"/>
      <c r="GQX2" s="1601"/>
      <c r="GQY2" s="1601"/>
      <c r="GQZ2" s="1601"/>
      <c r="GRA2" s="1601"/>
      <c r="GRB2" s="1601"/>
      <c r="GRC2" s="1601"/>
      <c r="GRD2" s="1601"/>
      <c r="GRE2" s="1601"/>
      <c r="GRF2" s="1601"/>
      <c r="GRG2" s="1601"/>
      <c r="GRH2" s="1601"/>
      <c r="GRI2" s="1601"/>
      <c r="GRJ2" s="1601"/>
      <c r="GRK2" s="1601"/>
      <c r="GRL2" s="1601"/>
      <c r="GRM2" s="1601"/>
      <c r="GRN2" s="1601"/>
      <c r="GRO2" s="1601"/>
      <c r="GRP2" s="1601"/>
      <c r="GRQ2" s="1601"/>
      <c r="GRR2" s="1601"/>
      <c r="GRS2" s="1601"/>
      <c r="GRT2" s="1601"/>
      <c r="GRU2" s="1601"/>
      <c r="GRV2" s="1601"/>
      <c r="GRW2" s="1601"/>
      <c r="GRX2" s="1601"/>
      <c r="GRY2" s="1601"/>
      <c r="GRZ2" s="1601"/>
      <c r="GSA2" s="1601"/>
      <c r="GSB2" s="1601"/>
      <c r="GSC2" s="1601"/>
      <c r="GSD2" s="1601"/>
      <c r="GSE2" s="1601"/>
      <c r="GSF2" s="1601"/>
      <c r="GSG2" s="1601"/>
      <c r="GSH2" s="1601"/>
      <c r="GSI2" s="1601"/>
      <c r="GSJ2" s="1601"/>
      <c r="GSK2" s="1601"/>
      <c r="GSL2" s="1601"/>
      <c r="GSM2" s="1601"/>
      <c r="GSN2" s="1601"/>
      <c r="GSO2" s="1601"/>
      <c r="GSP2" s="1601"/>
      <c r="GSQ2" s="1601"/>
      <c r="GSR2" s="1601"/>
      <c r="GSS2" s="1601"/>
      <c r="GST2" s="1601"/>
      <c r="GSU2" s="1601"/>
      <c r="GSV2" s="1601"/>
      <c r="GSW2" s="1601"/>
      <c r="GSX2" s="1601"/>
      <c r="GSY2" s="1601"/>
      <c r="GSZ2" s="1601"/>
      <c r="GTA2" s="1601"/>
      <c r="GTB2" s="1601"/>
      <c r="GTC2" s="1601"/>
      <c r="GTD2" s="1601"/>
      <c r="GTE2" s="1601"/>
      <c r="GTF2" s="1601"/>
      <c r="GTG2" s="1601"/>
      <c r="GTH2" s="1601"/>
      <c r="GTI2" s="1601"/>
      <c r="GTJ2" s="1601"/>
      <c r="GTK2" s="1601"/>
      <c r="GTL2" s="1601"/>
      <c r="GTM2" s="1601"/>
      <c r="GTN2" s="1601"/>
      <c r="GTO2" s="1601"/>
      <c r="GTP2" s="1601"/>
      <c r="GTQ2" s="1601"/>
      <c r="GTR2" s="1601"/>
      <c r="GTS2" s="1601"/>
      <c r="GTT2" s="1601"/>
      <c r="GTU2" s="1601"/>
      <c r="GTV2" s="1601"/>
      <c r="GTW2" s="1601"/>
      <c r="GTX2" s="1601"/>
      <c r="GTY2" s="1601"/>
      <c r="GTZ2" s="1601"/>
      <c r="GUA2" s="1601"/>
      <c r="GUB2" s="1601"/>
      <c r="GUC2" s="1601"/>
      <c r="GUD2" s="1601"/>
      <c r="GUE2" s="1601"/>
      <c r="GUF2" s="1601"/>
      <c r="GUG2" s="1601"/>
      <c r="GUH2" s="1601"/>
      <c r="GUI2" s="1601"/>
      <c r="GUJ2" s="1601"/>
      <c r="GUK2" s="1601"/>
      <c r="GUL2" s="1601"/>
      <c r="GUM2" s="1601"/>
      <c r="GUN2" s="1601"/>
      <c r="GUO2" s="1601"/>
      <c r="GUP2" s="1601"/>
      <c r="GUQ2" s="1601"/>
      <c r="GUR2" s="1601"/>
      <c r="GUS2" s="1601"/>
      <c r="GUT2" s="1601"/>
      <c r="GUU2" s="1601"/>
      <c r="GUV2" s="1601"/>
      <c r="GUW2" s="1601"/>
      <c r="GUX2" s="1601"/>
      <c r="GUY2" s="1601"/>
      <c r="GUZ2" s="1601"/>
      <c r="GVA2" s="1601"/>
      <c r="GVB2" s="1601"/>
      <c r="GVC2" s="1601"/>
      <c r="GVD2" s="1601"/>
      <c r="GVE2" s="1601"/>
      <c r="GVF2" s="1601"/>
      <c r="GVG2" s="1601"/>
      <c r="GVH2" s="1601"/>
      <c r="GVI2" s="1601"/>
      <c r="GVJ2" s="1601"/>
      <c r="GVK2" s="1601"/>
      <c r="GVL2" s="1601"/>
      <c r="GVM2" s="1601"/>
      <c r="GVN2" s="1601"/>
      <c r="GVO2" s="1601"/>
      <c r="GVP2" s="1601"/>
      <c r="GVQ2" s="1601"/>
      <c r="GVR2" s="1601"/>
      <c r="GVS2" s="1601"/>
      <c r="GVT2" s="1601"/>
      <c r="GVU2" s="1601"/>
      <c r="GVV2" s="1601"/>
      <c r="GVW2" s="1601"/>
      <c r="GVX2" s="1601"/>
      <c r="GVY2" s="1601"/>
      <c r="GVZ2" s="1601"/>
      <c r="GWA2" s="1601"/>
      <c r="GWB2" s="1601"/>
      <c r="GWC2" s="1601"/>
      <c r="GWD2" s="1601"/>
      <c r="GWE2" s="1601"/>
      <c r="GWF2" s="1601"/>
      <c r="GWG2" s="1601"/>
      <c r="GWH2" s="1601"/>
      <c r="GWI2" s="1601"/>
      <c r="GWJ2" s="1601"/>
      <c r="GWK2" s="1601"/>
      <c r="GWL2" s="1601"/>
      <c r="GWM2" s="1601"/>
      <c r="GWN2" s="1601"/>
      <c r="GWO2" s="1601"/>
      <c r="GWP2" s="1601"/>
      <c r="GWQ2" s="1601"/>
      <c r="GWR2" s="1601"/>
      <c r="GWS2" s="1601"/>
      <c r="GWT2" s="1601"/>
      <c r="GWU2" s="1601"/>
      <c r="GWV2" s="1601"/>
      <c r="GWW2" s="1601"/>
      <c r="GWX2" s="1601"/>
      <c r="GWY2" s="1601"/>
      <c r="GWZ2" s="1601"/>
      <c r="GXA2" s="1601"/>
      <c r="GXB2" s="1601"/>
      <c r="GXC2" s="1601"/>
      <c r="GXD2" s="1601"/>
      <c r="GXE2" s="1601"/>
      <c r="GXF2" s="1601"/>
      <c r="GXG2" s="1601"/>
      <c r="GXH2" s="1601"/>
      <c r="GXI2" s="1601"/>
      <c r="GXJ2" s="1601"/>
      <c r="GXK2" s="1601"/>
      <c r="GXL2" s="1601"/>
      <c r="GXM2" s="1601"/>
      <c r="GXN2" s="1601"/>
      <c r="GXO2" s="1601"/>
      <c r="GXP2" s="1601"/>
      <c r="GXQ2" s="1601"/>
      <c r="GXR2" s="1601"/>
      <c r="GXS2" s="1601"/>
      <c r="GXT2" s="1601"/>
      <c r="GXU2" s="1601"/>
      <c r="GXV2" s="1601"/>
      <c r="GXW2" s="1601"/>
      <c r="GXX2" s="1601"/>
      <c r="GXY2" s="1601"/>
      <c r="GXZ2" s="1601"/>
      <c r="GYA2" s="1601"/>
      <c r="GYB2" s="1601"/>
      <c r="GYC2" s="1601"/>
      <c r="GYD2" s="1601"/>
      <c r="GYE2" s="1601"/>
      <c r="GYF2" s="1601"/>
      <c r="GYG2" s="1601"/>
      <c r="GYH2" s="1601"/>
      <c r="GYI2" s="1601"/>
      <c r="GYJ2" s="1601"/>
      <c r="GYK2" s="1601"/>
      <c r="GYL2" s="1601"/>
      <c r="GYM2" s="1601"/>
      <c r="GYN2" s="1601"/>
      <c r="GYO2" s="1601"/>
      <c r="GYP2" s="1601"/>
      <c r="GYQ2" s="1601"/>
      <c r="GYR2" s="1601"/>
      <c r="GYS2" s="1601"/>
      <c r="GYT2" s="1601"/>
      <c r="GYU2" s="1601"/>
      <c r="GYV2" s="1601"/>
      <c r="GYW2" s="1601"/>
      <c r="GYX2" s="1601"/>
      <c r="GYY2" s="1601"/>
      <c r="GYZ2" s="1601"/>
      <c r="GZA2" s="1601"/>
      <c r="GZB2" s="1601"/>
      <c r="GZC2" s="1601"/>
      <c r="GZD2" s="1601"/>
      <c r="GZE2" s="1601"/>
      <c r="GZF2" s="1601"/>
      <c r="GZG2" s="1601"/>
      <c r="GZH2" s="1601"/>
      <c r="GZI2" s="1601"/>
      <c r="GZJ2" s="1601"/>
      <c r="GZK2" s="1601"/>
      <c r="GZL2" s="1601"/>
      <c r="GZM2" s="1601"/>
      <c r="GZN2" s="1601"/>
      <c r="GZO2" s="1601"/>
      <c r="GZP2" s="1601"/>
      <c r="GZQ2" s="1601"/>
      <c r="GZR2" s="1601"/>
      <c r="GZS2" s="1601"/>
      <c r="GZT2" s="1601"/>
      <c r="GZU2" s="1601"/>
      <c r="GZV2" s="1601"/>
      <c r="GZW2" s="1601"/>
      <c r="GZX2" s="1601"/>
      <c r="GZY2" s="1601"/>
      <c r="GZZ2" s="1601"/>
      <c r="HAA2" s="1601"/>
      <c r="HAB2" s="1601"/>
      <c r="HAC2" s="1601"/>
      <c r="HAD2" s="1601"/>
      <c r="HAE2" s="1601"/>
      <c r="HAF2" s="1601"/>
      <c r="HAG2" s="1601"/>
      <c r="HAH2" s="1601"/>
      <c r="HAI2" s="1601"/>
      <c r="HAJ2" s="1601"/>
      <c r="HAK2" s="1601"/>
      <c r="HAL2" s="1601"/>
      <c r="HAM2" s="1601"/>
      <c r="HAN2" s="1601"/>
      <c r="HAO2" s="1601"/>
      <c r="HAP2" s="1601"/>
      <c r="HAQ2" s="1601"/>
      <c r="HAR2" s="1601"/>
      <c r="HAS2" s="1601"/>
      <c r="HAT2" s="1601"/>
      <c r="HAU2" s="1601"/>
      <c r="HAV2" s="1601"/>
      <c r="HAW2" s="1601"/>
      <c r="HAX2" s="1601"/>
      <c r="HAY2" s="1601"/>
      <c r="HAZ2" s="1601"/>
      <c r="HBA2" s="1601"/>
      <c r="HBB2" s="1601"/>
      <c r="HBC2" s="1601"/>
      <c r="HBD2" s="1601"/>
      <c r="HBE2" s="1601"/>
      <c r="HBF2" s="1601"/>
      <c r="HBG2" s="1601"/>
      <c r="HBH2" s="1601"/>
      <c r="HBI2" s="1601"/>
      <c r="HBJ2" s="1601"/>
      <c r="HBK2" s="1601"/>
      <c r="HBL2" s="1601"/>
      <c r="HBM2" s="1601"/>
      <c r="HBN2" s="1601"/>
      <c r="HBO2" s="1601"/>
      <c r="HBP2" s="1601"/>
      <c r="HBQ2" s="1601"/>
      <c r="HBR2" s="1601"/>
      <c r="HBS2" s="1601"/>
      <c r="HBT2" s="1601"/>
      <c r="HBU2" s="1601"/>
      <c r="HBV2" s="1601"/>
      <c r="HBW2" s="1601"/>
      <c r="HBX2" s="1601"/>
      <c r="HBY2" s="1601"/>
      <c r="HBZ2" s="1601"/>
      <c r="HCA2" s="1601"/>
      <c r="HCB2" s="1601"/>
      <c r="HCC2" s="1601"/>
      <c r="HCD2" s="1601"/>
      <c r="HCE2" s="1601"/>
      <c r="HCF2" s="1601"/>
      <c r="HCG2" s="1601"/>
      <c r="HCH2" s="1601"/>
      <c r="HCI2" s="1601"/>
      <c r="HCJ2" s="1601"/>
      <c r="HCK2" s="1601"/>
      <c r="HCL2" s="1601"/>
      <c r="HCM2" s="1601"/>
      <c r="HCN2" s="1601"/>
      <c r="HCO2" s="1601"/>
      <c r="HCP2" s="1601"/>
      <c r="HCQ2" s="1601"/>
      <c r="HCR2" s="1601"/>
      <c r="HCS2" s="1601"/>
      <c r="HCT2" s="1601"/>
      <c r="HCU2" s="1601"/>
      <c r="HCV2" s="1601"/>
      <c r="HCW2" s="1601"/>
      <c r="HCX2" s="1601"/>
      <c r="HCY2" s="1601"/>
      <c r="HCZ2" s="1601"/>
      <c r="HDA2" s="1601"/>
      <c r="HDB2" s="1601"/>
      <c r="HDC2" s="1601"/>
      <c r="HDD2" s="1601"/>
      <c r="HDE2" s="1601"/>
      <c r="HDF2" s="1601"/>
      <c r="HDG2" s="1601"/>
      <c r="HDH2" s="1601"/>
      <c r="HDI2" s="1601"/>
      <c r="HDJ2" s="1601"/>
      <c r="HDK2" s="1601"/>
      <c r="HDL2" s="1601"/>
      <c r="HDM2" s="1601"/>
      <c r="HDN2" s="1601"/>
      <c r="HDO2" s="1601"/>
      <c r="HDP2" s="1601"/>
      <c r="HDQ2" s="1601"/>
      <c r="HDR2" s="1601"/>
      <c r="HDS2" s="1601"/>
      <c r="HDT2" s="1601"/>
      <c r="HDU2" s="1601"/>
      <c r="HDV2" s="1601"/>
      <c r="HDW2" s="1601"/>
      <c r="HDX2" s="1601"/>
      <c r="HDY2" s="1601"/>
      <c r="HDZ2" s="1601"/>
      <c r="HEA2" s="1601"/>
      <c r="HEB2" s="1601"/>
      <c r="HEC2" s="1601"/>
      <c r="HED2" s="1601"/>
      <c r="HEE2" s="1601"/>
      <c r="HEF2" s="1601"/>
      <c r="HEG2" s="1601"/>
      <c r="HEH2" s="1601"/>
      <c r="HEI2" s="1601"/>
      <c r="HEJ2" s="1601"/>
      <c r="HEK2" s="1601"/>
      <c r="HEL2" s="1601"/>
      <c r="HEM2" s="1601"/>
      <c r="HEN2" s="1601"/>
      <c r="HEO2" s="1601"/>
      <c r="HEP2" s="1601"/>
      <c r="HEQ2" s="1601"/>
      <c r="HER2" s="1601"/>
      <c r="HES2" s="1601"/>
      <c r="HET2" s="1601"/>
      <c r="HEU2" s="1601"/>
      <c r="HEV2" s="1601"/>
      <c r="HEW2" s="1601"/>
      <c r="HEX2" s="1601"/>
      <c r="HEY2" s="1601"/>
      <c r="HEZ2" s="1601"/>
      <c r="HFA2" s="1601"/>
      <c r="HFB2" s="1601"/>
      <c r="HFC2" s="1601"/>
      <c r="HFD2" s="1601"/>
      <c r="HFE2" s="1601"/>
      <c r="HFF2" s="1601"/>
      <c r="HFG2" s="1601"/>
      <c r="HFH2" s="1601"/>
      <c r="HFI2" s="1601"/>
      <c r="HFJ2" s="1601"/>
      <c r="HFK2" s="1601"/>
      <c r="HFL2" s="1601"/>
      <c r="HFM2" s="1601"/>
      <c r="HFN2" s="1601"/>
      <c r="HFO2" s="1601"/>
      <c r="HFP2" s="1601"/>
      <c r="HFQ2" s="1601"/>
      <c r="HFR2" s="1601"/>
      <c r="HFS2" s="1601"/>
      <c r="HFT2" s="1601"/>
      <c r="HFU2" s="1601"/>
      <c r="HFV2" s="1601"/>
      <c r="HFW2" s="1601"/>
      <c r="HFX2" s="1601"/>
      <c r="HFY2" s="1601"/>
      <c r="HFZ2" s="1601"/>
      <c r="HGA2" s="1601"/>
      <c r="HGB2" s="1601"/>
      <c r="HGC2" s="1601"/>
      <c r="HGD2" s="1601"/>
      <c r="HGE2" s="1601"/>
      <c r="HGF2" s="1601"/>
      <c r="HGG2" s="1601"/>
      <c r="HGH2" s="1601"/>
      <c r="HGI2" s="1601"/>
      <c r="HGJ2" s="1601"/>
      <c r="HGK2" s="1601"/>
      <c r="HGL2" s="1601"/>
      <c r="HGM2" s="1601"/>
      <c r="HGN2" s="1601"/>
      <c r="HGO2" s="1601"/>
      <c r="HGP2" s="1601"/>
      <c r="HGQ2" s="1601"/>
      <c r="HGR2" s="1601"/>
      <c r="HGS2" s="1601"/>
      <c r="HGT2" s="1601"/>
      <c r="HGU2" s="1601"/>
      <c r="HGV2" s="1601"/>
      <c r="HGW2" s="1601"/>
      <c r="HGX2" s="1601"/>
      <c r="HGY2" s="1601"/>
      <c r="HGZ2" s="1601"/>
      <c r="HHA2" s="1601"/>
      <c r="HHB2" s="1601"/>
      <c r="HHC2" s="1601"/>
      <c r="HHD2" s="1601"/>
      <c r="HHE2" s="1601"/>
      <c r="HHF2" s="1601"/>
      <c r="HHG2" s="1601"/>
      <c r="HHH2" s="1601"/>
      <c r="HHI2" s="1601"/>
      <c r="HHJ2" s="1601"/>
      <c r="HHK2" s="1601"/>
      <c r="HHL2" s="1601"/>
      <c r="HHM2" s="1601"/>
      <c r="HHN2" s="1601"/>
      <c r="HHO2" s="1601"/>
      <c r="HHP2" s="1601"/>
      <c r="HHQ2" s="1601"/>
      <c r="HHR2" s="1601"/>
      <c r="HHS2" s="1601"/>
      <c r="HHT2" s="1601"/>
      <c r="HHU2" s="1601"/>
      <c r="HHV2" s="1601"/>
      <c r="HHW2" s="1601"/>
      <c r="HHX2" s="1601"/>
      <c r="HHY2" s="1601"/>
      <c r="HHZ2" s="1601"/>
      <c r="HIA2" s="1601"/>
      <c r="HIB2" s="1601"/>
      <c r="HIC2" s="1601"/>
      <c r="HID2" s="1601"/>
      <c r="HIE2" s="1601"/>
      <c r="HIF2" s="1601"/>
      <c r="HIG2" s="1601"/>
      <c r="HIH2" s="1601"/>
      <c r="HII2" s="1601"/>
      <c r="HIJ2" s="1601"/>
      <c r="HIK2" s="1601"/>
      <c r="HIL2" s="1601"/>
      <c r="HIM2" s="1601"/>
      <c r="HIN2" s="1601"/>
      <c r="HIO2" s="1601"/>
      <c r="HIP2" s="1601"/>
      <c r="HIQ2" s="1601"/>
      <c r="HIR2" s="1601"/>
      <c r="HIS2" s="1601"/>
      <c r="HIT2" s="1601"/>
      <c r="HIU2" s="1601"/>
      <c r="HIV2" s="1601"/>
      <c r="HIW2" s="1601"/>
      <c r="HIX2" s="1601"/>
      <c r="HIY2" s="1601"/>
      <c r="HIZ2" s="1601"/>
      <c r="HJA2" s="1601"/>
      <c r="HJB2" s="1601"/>
      <c r="HJC2" s="1601"/>
      <c r="HJD2" s="1601"/>
      <c r="HJE2" s="1601"/>
      <c r="HJF2" s="1601"/>
      <c r="HJG2" s="1601"/>
      <c r="HJH2" s="1601"/>
      <c r="HJI2" s="1601"/>
      <c r="HJJ2" s="1601"/>
      <c r="HJK2" s="1601"/>
      <c r="HJL2" s="1601"/>
      <c r="HJM2" s="1601"/>
      <c r="HJN2" s="1601"/>
      <c r="HJO2" s="1601"/>
      <c r="HJP2" s="1601"/>
      <c r="HJQ2" s="1601"/>
      <c r="HJR2" s="1601"/>
      <c r="HJS2" s="1601"/>
      <c r="HJT2" s="1601"/>
      <c r="HJU2" s="1601"/>
      <c r="HJV2" s="1601"/>
      <c r="HJW2" s="1601"/>
      <c r="HJX2" s="1601"/>
      <c r="HJY2" s="1601"/>
      <c r="HJZ2" s="1601"/>
      <c r="HKA2" s="1601"/>
      <c r="HKB2" s="1601"/>
      <c r="HKC2" s="1601"/>
      <c r="HKD2" s="1601"/>
      <c r="HKE2" s="1601"/>
      <c r="HKF2" s="1601"/>
      <c r="HKG2" s="1601"/>
      <c r="HKH2" s="1601"/>
      <c r="HKI2" s="1601"/>
      <c r="HKJ2" s="1601"/>
      <c r="HKK2" s="1601"/>
      <c r="HKL2" s="1601"/>
      <c r="HKM2" s="1601"/>
      <c r="HKN2" s="1601"/>
      <c r="HKO2" s="1601"/>
      <c r="HKP2" s="1601"/>
      <c r="HKQ2" s="1601"/>
      <c r="HKR2" s="1601"/>
      <c r="HKS2" s="1601"/>
      <c r="HKT2" s="1601"/>
      <c r="HKU2" s="1601"/>
      <c r="HKV2" s="1601"/>
      <c r="HKW2" s="1601"/>
      <c r="HKX2" s="1601"/>
      <c r="HKY2" s="1601"/>
      <c r="HKZ2" s="1601"/>
      <c r="HLA2" s="1601"/>
      <c r="HLB2" s="1601"/>
      <c r="HLC2" s="1601"/>
      <c r="HLD2" s="1601"/>
      <c r="HLE2" s="1601"/>
      <c r="HLF2" s="1601"/>
      <c r="HLG2" s="1601"/>
      <c r="HLH2" s="1601"/>
      <c r="HLI2" s="1601"/>
      <c r="HLJ2" s="1601"/>
      <c r="HLK2" s="1601"/>
      <c r="HLL2" s="1601"/>
      <c r="HLM2" s="1601"/>
      <c r="HLN2" s="1601"/>
      <c r="HLO2" s="1601"/>
      <c r="HLP2" s="1601"/>
      <c r="HLQ2" s="1601"/>
      <c r="HLR2" s="1601"/>
      <c r="HLS2" s="1601"/>
      <c r="HLT2" s="1601"/>
      <c r="HLU2" s="1601"/>
      <c r="HLV2" s="1601"/>
      <c r="HLW2" s="1601"/>
      <c r="HLX2" s="1601"/>
      <c r="HLY2" s="1601"/>
      <c r="HLZ2" s="1601"/>
      <c r="HMA2" s="1601"/>
      <c r="HMB2" s="1601"/>
      <c r="HMC2" s="1601"/>
      <c r="HMD2" s="1601"/>
      <c r="HME2" s="1601"/>
      <c r="HMF2" s="1601"/>
      <c r="HMG2" s="1601"/>
      <c r="HMH2" s="1601"/>
      <c r="HMI2" s="1601"/>
      <c r="HMJ2" s="1601"/>
      <c r="HMK2" s="1601"/>
      <c r="HML2" s="1601"/>
      <c r="HMM2" s="1601"/>
      <c r="HMN2" s="1601"/>
      <c r="HMO2" s="1601"/>
      <c r="HMP2" s="1601"/>
      <c r="HMQ2" s="1601"/>
      <c r="HMR2" s="1601"/>
      <c r="HMS2" s="1601"/>
      <c r="HMT2" s="1601"/>
      <c r="HMU2" s="1601"/>
      <c r="HMV2" s="1601"/>
      <c r="HMW2" s="1601"/>
      <c r="HMX2" s="1601"/>
      <c r="HMY2" s="1601"/>
      <c r="HMZ2" s="1601"/>
      <c r="HNA2" s="1601"/>
      <c r="HNB2" s="1601"/>
      <c r="HNC2" s="1601"/>
      <c r="HND2" s="1601"/>
      <c r="HNE2" s="1601"/>
      <c r="HNF2" s="1601"/>
      <c r="HNG2" s="1601"/>
      <c r="HNH2" s="1601"/>
      <c r="HNI2" s="1601"/>
      <c r="HNJ2" s="1601"/>
      <c r="HNK2" s="1601"/>
      <c r="HNL2" s="1601"/>
      <c r="HNM2" s="1601"/>
      <c r="HNN2" s="1601"/>
      <c r="HNO2" s="1601"/>
      <c r="HNP2" s="1601"/>
      <c r="HNQ2" s="1601"/>
      <c r="HNR2" s="1601"/>
      <c r="HNS2" s="1601"/>
      <c r="HNT2" s="1601"/>
      <c r="HNU2" s="1601"/>
      <c r="HNV2" s="1601"/>
      <c r="HNW2" s="1601"/>
      <c r="HNX2" s="1601"/>
      <c r="HNY2" s="1601"/>
      <c r="HNZ2" s="1601"/>
      <c r="HOA2" s="1601"/>
      <c r="HOB2" s="1601"/>
      <c r="HOC2" s="1601"/>
      <c r="HOD2" s="1601"/>
      <c r="HOE2" s="1601"/>
      <c r="HOF2" s="1601"/>
      <c r="HOG2" s="1601"/>
      <c r="HOH2" s="1601"/>
      <c r="HOI2" s="1601"/>
      <c r="HOJ2" s="1601"/>
      <c r="HOK2" s="1601"/>
      <c r="HOL2" s="1601"/>
      <c r="HOM2" s="1601"/>
      <c r="HON2" s="1601"/>
      <c r="HOO2" s="1601"/>
      <c r="HOP2" s="1601"/>
      <c r="HOQ2" s="1601"/>
      <c r="HOR2" s="1601"/>
      <c r="HOS2" s="1601"/>
      <c r="HOT2" s="1601"/>
      <c r="HOU2" s="1601"/>
      <c r="HOV2" s="1601"/>
      <c r="HOW2" s="1601"/>
      <c r="HOX2" s="1601"/>
      <c r="HOY2" s="1601"/>
      <c r="HOZ2" s="1601"/>
      <c r="HPA2" s="1601"/>
      <c r="HPB2" s="1601"/>
      <c r="HPC2" s="1601"/>
      <c r="HPD2" s="1601"/>
      <c r="HPE2" s="1601"/>
      <c r="HPF2" s="1601"/>
      <c r="HPG2" s="1601"/>
      <c r="HPH2" s="1601"/>
      <c r="HPI2" s="1601"/>
      <c r="HPJ2" s="1601"/>
      <c r="HPK2" s="1601"/>
      <c r="HPL2" s="1601"/>
      <c r="HPM2" s="1601"/>
      <c r="HPN2" s="1601"/>
      <c r="HPO2" s="1601"/>
      <c r="HPP2" s="1601"/>
      <c r="HPQ2" s="1601"/>
      <c r="HPR2" s="1601"/>
      <c r="HPS2" s="1601"/>
      <c r="HPT2" s="1601"/>
      <c r="HPU2" s="1601"/>
      <c r="HPV2" s="1601"/>
      <c r="HPW2" s="1601"/>
      <c r="HPX2" s="1601"/>
      <c r="HPY2" s="1601"/>
      <c r="HPZ2" s="1601"/>
      <c r="HQA2" s="1601"/>
      <c r="HQB2" s="1601"/>
      <c r="HQC2" s="1601"/>
      <c r="HQD2" s="1601"/>
      <c r="HQE2" s="1601"/>
      <c r="HQF2" s="1601"/>
      <c r="HQG2" s="1601"/>
      <c r="HQH2" s="1601"/>
      <c r="HQI2" s="1601"/>
      <c r="HQJ2" s="1601"/>
      <c r="HQK2" s="1601"/>
      <c r="HQL2" s="1601"/>
      <c r="HQM2" s="1601"/>
      <c r="HQN2" s="1601"/>
      <c r="HQO2" s="1601"/>
      <c r="HQP2" s="1601"/>
      <c r="HQQ2" s="1601"/>
      <c r="HQR2" s="1601"/>
      <c r="HQS2" s="1601"/>
      <c r="HQT2" s="1601"/>
      <c r="HQU2" s="1601"/>
      <c r="HQV2" s="1601"/>
      <c r="HQW2" s="1601"/>
      <c r="HQX2" s="1601"/>
      <c r="HQY2" s="1601"/>
      <c r="HQZ2" s="1601"/>
      <c r="HRA2" s="1601"/>
      <c r="HRB2" s="1601"/>
      <c r="HRC2" s="1601"/>
      <c r="HRD2" s="1601"/>
      <c r="HRE2" s="1601"/>
      <c r="HRF2" s="1601"/>
      <c r="HRG2" s="1601"/>
      <c r="HRH2" s="1601"/>
      <c r="HRI2" s="1601"/>
      <c r="HRJ2" s="1601"/>
      <c r="HRK2" s="1601"/>
      <c r="HRL2" s="1601"/>
      <c r="HRM2" s="1601"/>
      <c r="HRN2" s="1601"/>
      <c r="HRO2" s="1601"/>
      <c r="HRP2" s="1601"/>
      <c r="HRQ2" s="1601"/>
      <c r="HRR2" s="1601"/>
      <c r="HRS2" s="1601"/>
      <c r="HRT2" s="1601"/>
      <c r="HRU2" s="1601"/>
      <c r="HRV2" s="1601"/>
      <c r="HRW2" s="1601"/>
      <c r="HRX2" s="1601"/>
      <c r="HRY2" s="1601"/>
      <c r="HRZ2" s="1601"/>
      <c r="HSA2" s="1601"/>
      <c r="HSB2" s="1601"/>
      <c r="HSC2" s="1601"/>
      <c r="HSD2" s="1601"/>
      <c r="HSE2" s="1601"/>
      <c r="HSF2" s="1601"/>
      <c r="HSG2" s="1601"/>
      <c r="HSH2" s="1601"/>
      <c r="HSI2" s="1601"/>
      <c r="HSJ2" s="1601"/>
      <c r="HSK2" s="1601"/>
      <c r="HSL2" s="1601"/>
      <c r="HSM2" s="1601"/>
      <c r="HSN2" s="1601"/>
      <c r="HSO2" s="1601"/>
      <c r="HSP2" s="1601"/>
      <c r="HSQ2" s="1601"/>
      <c r="HSR2" s="1601"/>
      <c r="HSS2" s="1601"/>
      <c r="HST2" s="1601"/>
      <c r="HSU2" s="1601"/>
      <c r="HSV2" s="1601"/>
      <c r="HSW2" s="1601"/>
      <c r="HSX2" s="1601"/>
      <c r="HSY2" s="1601"/>
      <c r="HSZ2" s="1601"/>
      <c r="HTA2" s="1601"/>
      <c r="HTB2" s="1601"/>
      <c r="HTC2" s="1601"/>
      <c r="HTD2" s="1601"/>
      <c r="HTE2" s="1601"/>
      <c r="HTF2" s="1601"/>
      <c r="HTG2" s="1601"/>
      <c r="HTH2" s="1601"/>
      <c r="HTI2" s="1601"/>
      <c r="HTJ2" s="1601"/>
      <c r="HTK2" s="1601"/>
      <c r="HTL2" s="1601"/>
      <c r="HTM2" s="1601"/>
      <c r="HTN2" s="1601"/>
      <c r="HTO2" s="1601"/>
      <c r="HTP2" s="1601"/>
      <c r="HTQ2" s="1601"/>
      <c r="HTR2" s="1601"/>
      <c r="HTS2" s="1601"/>
      <c r="HTT2" s="1601"/>
      <c r="HTU2" s="1601"/>
      <c r="HTV2" s="1601"/>
      <c r="HTW2" s="1601"/>
      <c r="HTX2" s="1601"/>
      <c r="HTY2" s="1601"/>
      <c r="HTZ2" s="1601"/>
      <c r="HUA2" s="1601"/>
      <c r="HUB2" s="1601"/>
      <c r="HUC2" s="1601"/>
      <c r="HUD2" s="1601"/>
      <c r="HUE2" s="1601"/>
      <c r="HUF2" s="1601"/>
      <c r="HUG2" s="1601"/>
      <c r="HUH2" s="1601"/>
      <c r="HUI2" s="1601"/>
      <c r="HUJ2" s="1601"/>
      <c r="HUK2" s="1601"/>
      <c r="HUL2" s="1601"/>
      <c r="HUM2" s="1601"/>
      <c r="HUN2" s="1601"/>
      <c r="HUO2" s="1601"/>
      <c r="HUP2" s="1601"/>
      <c r="HUQ2" s="1601"/>
      <c r="HUR2" s="1601"/>
      <c r="HUS2" s="1601"/>
      <c r="HUT2" s="1601"/>
      <c r="HUU2" s="1601"/>
      <c r="HUV2" s="1601"/>
      <c r="HUW2" s="1601"/>
      <c r="HUX2" s="1601"/>
      <c r="HUY2" s="1601"/>
      <c r="HUZ2" s="1601"/>
      <c r="HVA2" s="1601"/>
      <c r="HVB2" s="1601"/>
      <c r="HVC2" s="1601"/>
      <c r="HVD2" s="1601"/>
      <c r="HVE2" s="1601"/>
      <c r="HVF2" s="1601"/>
      <c r="HVG2" s="1601"/>
      <c r="HVH2" s="1601"/>
      <c r="HVI2" s="1601"/>
      <c r="HVJ2" s="1601"/>
      <c r="HVK2" s="1601"/>
      <c r="HVL2" s="1601"/>
      <c r="HVM2" s="1601"/>
      <c r="HVN2" s="1601"/>
      <c r="HVO2" s="1601"/>
      <c r="HVP2" s="1601"/>
      <c r="HVQ2" s="1601"/>
      <c r="HVR2" s="1601"/>
      <c r="HVS2" s="1601"/>
      <c r="HVT2" s="1601"/>
      <c r="HVU2" s="1601"/>
      <c r="HVV2" s="1601"/>
      <c r="HVW2" s="1601"/>
      <c r="HVX2" s="1601"/>
      <c r="HVY2" s="1601"/>
      <c r="HVZ2" s="1601"/>
      <c r="HWA2" s="1601"/>
      <c r="HWB2" s="1601"/>
      <c r="HWC2" s="1601"/>
      <c r="HWD2" s="1601"/>
      <c r="HWE2" s="1601"/>
      <c r="HWF2" s="1601"/>
      <c r="HWG2" s="1601"/>
      <c r="HWH2" s="1601"/>
      <c r="HWI2" s="1601"/>
      <c r="HWJ2" s="1601"/>
      <c r="HWK2" s="1601"/>
      <c r="HWL2" s="1601"/>
      <c r="HWM2" s="1601"/>
      <c r="HWN2" s="1601"/>
      <c r="HWO2" s="1601"/>
      <c r="HWP2" s="1601"/>
      <c r="HWQ2" s="1601"/>
      <c r="HWR2" s="1601"/>
      <c r="HWS2" s="1601"/>
      <c r="HWT2" s="1601"/>
      <c r="HWU2" s="1601"/>
      <c r="HWV2" s="1601"/>
      <c r="HWW2" s="1601"/>
      <c r="HWX2" s="1601"/>
      <c r="HWY2" s="1601"/>
      <c r="HWZ2" s="1601"/>
      <c r="HXA2" s="1601"/>
      <c r="HXB2" s="1601"/>
      <c r="HXC2" s="1601"/>
      <c r="HXD2" s="1601"/>
      <c r="HXE2" s="1601"/>
      <c r="HXF2" s="1601"/>
      <c r="HXG2" s="1601"/>
      <c r="HXH2" s="1601"/>
      <c r="HXI2" s="1601"/>
      <c r="HXJ2" s="1601"/>
      <c r="HXK2" s="1601"/>
      <c r="HXL2" s="1601"/>
      <c r="HXM2" s="1601"/>
      <c r="HXN2" s="1601"/>
      <c r="HXO2" s="1601"/>
      <c r="HXP2" s="1601"/>
      <c r="HXQ2" s="1601"/>
      <c r="HXR2" s="1601"/>
      <c r="HXS2" s="1601"/>
      <c r="HXT2" s="1601"/>
      <c r="HXU2" s="1601"/>
      <c r="HXV2" s="1601"/>
      <c r="HXW2" s="1601"/>
      <c r="HXX2" s="1601"/>
      <c r="HXY2" s="1601"/>
      <c r="HXZ2" s="1601"/>
      <c r="HYA2" s="1601"/>
      <c r="HYB2" s="1601"/>
      <c r="HYC2" s="1601"/>
      <c r="HYD2" s="1601"/>
      <c r="HYE2" s="1601"/>
      <c r="HYF2" s="1601"/>
      <c r="HYG2" s="1601"/>
      <c r="HYH2" s="1601"/>
      <c r="HYI2" s="1601"/>
      <c r="HYJ2" s="1601"/>
      <c r="HYK2" s="1601"/>
      <c r="HYL2" s="1601"/>
      <c r="HYM2" s="1601"/>
      <c r="HYN2" s="1601"/>
      <c r="HYO2" s="1601"/>
      <c r="HYP2" s="1601"/>
      <c r="HYQ2" s="1601"/>
      <c r="HYR2" s="1601"/>
      <c r="HYS2" s="1601"/>
      <c r="HYT2" s="1601"/>
      <c r="HYU2" s="1601"/>
      <c r="HYV2" s="1601"/>
      <c r="HYW2" s="1601"/>
      <c r="HYX2" s="1601"/>
      <c r="HYY2" s="1601"/>
      <c r="HYZ2" s="1601"/>
      <c r="HZA2" s="1601"/>
      <c r="HZB2" s="1601"/>
      <c r="HZC2" s="1601"/>
      <c r="HZD2" s="1601"/>
      <c r="HZE2" s="1601"/>
      <c r="HZF2" s="1601"/>
      <c r="HZG2" s="1601"/>
      <c r="HZH2" s="1601"/>
      <c r="HZI2" s="1601"/>
      <c r="HZJ2" s="1601"/>
      <c r="HZK2" s="1601"/>
      <c r="HZL2" s="1601"/>
      <c r="HZM2" s="1601"/>
      <c r="HZN2" s="1601"/>
      <c r="HZO2" s="1601"/>
      <c r="HZP2" s="1601"/>
      <c r="HZQ2" s="1601"/>
      <c r="HZR2" s="1601"/>
      <c r="HZS2" s="1601"/>
      <c r="HZT2" s="1601"/>
      <c r="HZU2" s="1601"/>
      <c r="HZV2" s="1601"/>
      <c r="HZW2" s="1601"/>
      <c r="HZX2" s="1601"/>
      <c r="HZY2" s="1601"/>
      <c r="HZZ2" s="1601"/>
      <c r="IAA2" s="1601"/>
      <c r="IAB2" s="1601"/>
      <c r="IAC2" s="1601"/>
      <c r="IAD2" s="1601"/>
      <c r="IAE2" s="1601"/>
      <c r="IAF2" s="1601"/>
      <c r="IAG2" s="1601"/>
      <c r="IAH2" s="1601"/>
      <c r="IAI2" s="1601"/>
      <c r="IAJ2" s="1601"/>
      <c r="IAK2" s="1601"/>
      <c r="IAL2" s="1601"/>
      <c r="IAM2" s="1601"/>
      <c r="IAN2" s="1601"/>
      <c r="IAO2" s="1601"/>
      <c r="IAP2" s="1601"/>
      <c r="IAQ2" s="1601"/>
      <c r="IAR2" s="1601"/>
      <c r="IAS2" s="1601"/>
      <c r="IAT2" s="1601"/>
      <c r="IAU2" s="1601"/>
      <c r="IAV2" s="1601"/>
      <c r="IAW2" s="1601"/>
      <c r="IAX2" s="1601"/>
      <c r="IAY2" s="1601"/>
      <c r="IAZ2" s="1601"/>
      <c r="IBA2" s="1601"/>
      <c r="IBB2" s="1601"/>
      <c r="IBC2" s="1601"/>
      <c r="IBD2" s="1601"/>
      <c r="IBE2" s="1601"/>
      <c r="IBF2" s="1601"/>
      <c r="IBG2" s="1601"/>
      <c r="IBH2" s="1601"/>
      <c r="IBI2" s="1601"/>
      <c r="IBJ2" s="1601"/>
      <c r="IBK2" s="1601"/>
      <c r="IBL2" s="1601"/>
      <c r="IBM2" s="1601"/>
      <c r="IBN2" s="1601"/>
      <c r="IBO2" s="1601"/>
      <c r="IBP2" s="1601"/>
      <c r="IBQ2" s="1601"/>
      <c r="IBR2" s="1601"/>
      <c r="IBS2" s="1601"/>
      <c r="IBT2" s="1601"/>
      <c r="IBU2" s="1601"/>
      <c r="IBV2" s="1601"/>
      <c r="IBW2" s="1601"/>
      <c r="IBX2" s="1601"/>
      <c r="IBY2" s="1601"/>
      <c r="IBZ2" s="1601"/>
      <c r="ICA2" s="1601"/>
      <c r="ICB2" s="1601"/>
      <c r="ICC2" s="1601"/>
      <c r="ICD2" s="1601"/>
      <c r="ICE2" s="1601"/>
      <c r="ICF2" s="1601"/>
      <c r="ICG2" s="1601"/>
      <c r="ICH2" s="1601"/>
      <c r="ICI2" s="1601"/>
      <c r="ICJ2" s="1601"/>
      <c r="ICK2" s="1601"/>
      <c r="ICL2" s="1601"/>
      <c r="ICM2" s="1601"/>
      <c r="ICN2" s="1601"/>
      <c r="ICO2" s="1601"/>
      <c r="ICP2" s="1601"/>
      <c r="ICQ2" s="1601"/>
      <c r="ICR2" s="1601"/>
      <c r="ICS2" s="1601"/>
      <c r="ICT2" s="1601"/>
      <c r="ICU2" s="1601"/>
      <c r="ICV2" s="1601"/>
      <c r="ICW2" s="1601"/>
      <c r="ICX2" s="1601"/>
      <c r="ICY2" s="1601"/>
      <c r="ICZ2" s="1601"/>
      <c r="IDA2" s="1601"/>
      <c r="IDB2" s="1601"/>
      <c r="IDC2" s="1601"/>
      <c r="IDD2" s="1601"/>
      <c r="IDE2" s="1601"/>
      <c r="IDF2" s="1601"/>
      <c r="IDG2" s="1601"/>
      <c r="IDH2" s="1601"/>
      <c r="IDI2" s="1601"/>
      <c r="IDJ2" s="1601"/>
      <c r="IDK2" s="1601"/>
      <c r="IDL2" s="1601"/>
      <c r="IDM2" s="1601"/>
      <c r="IDN2" s="1601"/>
      <c r="IDO2" s="1601"/>
      <c r="IDP2" s="1601"/>
      <c r="IDQ2" s="1601"/>
      <c r="IDR2" s="1601"/>
      <c r="IDS2" s="1601"/>
      <c r="IDT2" s="1601"/>
      <c r="IDU2" s="1601"/>
      <c r="IDV2" s="1601"/>
      <c r="IDW2" s="1601"/>
      <c r="IDX2" s="1601"/>
      <c r="IDY2" s="1601"/>
      <c r="IDZ2" s="1601"/>
      <c r="IEA2" s="1601"/>
      <c r="IEB2" s="1601"/>
      <c r="IEC2" s="1601"/>
      <c r="IED2" s="1601"/>
      <c r="IEE2" s="1601"/>
      <c r="IEF2" s="1601"/>
      <c r="IEG2" s="1601"/>
      <c r="IEH2" s="1601"/>
      <c r="IEI2" s="1601"/>
      <c r="IEJ2" s="1601"/>
      <c r="IEK2" s="1601"/>
      <c r="IEL2" s="1601"/>
      <c r="IEM2" s="1601"/>
      <c r="IEN2" s="1601"/>
      <c r="IEO2" s="1601"/>
      <c r="IEP2" s="1601"/>
      <c r="IEQ2" s="1601"/>
      <c r="IER2" s="1601"/>
      <c r="IES2" s="1601"/>
      <c r="IET2" s="1601"/>
      <c r="IEU2" s="1601"/>
      <c r="IEV2" s="1601"/>
      <c r="IEW2" s="1601"/>
      <c r="IEX2" s="1601"/>
      <c r="IEY2" s="1601"/>
      <c r="IEZ2" s="1601"/>
      <c r="IFA2" s="1601"/>
      <c r="IFB2" s="1601"/>
      <c r="IFC2" s="1601"/>
      <c r="IFD2" s="1601"/>
      <c r="IFE2" s="1601"/>
      <c r="IFF2" s="1601"/>
      <c r="IFG2" s="1601"/>
      <c r="IFH2" s="1601"/>
      <c r="IFI2" s="1601"/>
      <c r="IFJ2" s="1601"/>
      <c r="IFK2" s="1601"/>
      <c r="IFL2" s="1601"/>
      <c r="IFM2" s="1601"/>
      <c r="IFN2" s="1601"/>
      <c r="IFO2" s="1601"/>
      <c r="IFP2" s="1601"/>
      <c r="IFQ2" s="1601"/>
      <c r="IFR2" s="1601"/>
      <c r="IFS2" s="1601"/>
      <c r="IFT2" s="1601"/>
      <c r="IFU2" s="1601"/>
      <c r="IFV2" s="1601"/>
      <c r="IFW2" s="1601"/>
      <c r="IFX2" s="1601"/>
      <c r="IFY2" s="1601"/>
      <c r="IFZ2" s="1601"/>
      <c r="IGA2" s="1601"/>
      <c r="IGB2" s="1601"/>
      <c r="IGC2" s="1601"/>
      <c r="IGD2" s="1601"/>
      <c r="IGE2" s="1601"/>
      <c r="IGF2" s="1601"/>
      <c r="IGG2" s="1601"/>
      <c r="IGH2" s="1601"/>
      <c r="IGI2" s="1601"/>
      <c r="IGJ2" s="1601"/>
      <c r="IGK2" s="1601"/>
      <c r="IGL2" s="1601"/>
      <c r="IGM2" s="1601"/>
      <c r="IGN2" s="1601"/>
      <c r="IGO2" s="1601"/>
      <c r="IGP2" s="1601"/>
      <c r="IGQ2" s="1601"/>
      <c r="IGR2" s="1601"/>
      <c r="IGS2" s="1601"/>
      <c r="IGT2" s="1601"/>
      <c r="IGU2" s="1601"/>
      <c r="IGV2" s="1601"/>
      <c r="IGW2" s="1601"/>
      <c r="IGX2" s="1601"/>
      <c r="IGY2" s="1601"/>
      <c r="IGZ2" s="1601"/>
      <c r="IHA2" s="1601"/>
      <c r="IHB2" s="1601"/>
      <c r="IHC2" s="1601"/>
      <c r="IHD2" s="1601"/>
      <c r="IHE2" s="1601"/>
      <c r="IHF2" s="1601"/>
      <c r="IHG2" s="1601"/>
      <c r="IHH2" s="1601"/>
      <c r="IHI2" s="1601"/>
      <c r="IHJ2" s="1601"/>
      <c r="IHK2" s="1601"/>
      <c r="IHL2" s="1601"/>
      <c r="IHM2" s="1601"/>
      <c r="IHN2" s="1601"/>
      <c r="IHO2" s="1601"/>
      <c r="IHP2" s="1601"/>
      <c r="IHQ2" s="1601"/>
      <c r="IHR2" s="1601"/>
      <c r="IHS2" s="1601"/>
      <c r="IHT2" s="1601"/>
      <c r="IHU2" s="1601"/>
      <c r="IHV2" s="1601"/>
      <c r="IHW2" s="1601"/>
      <c r="IHX2" s="1601"/>
      <c r="IHY2" s="1601"/>
      <c r="IHZ2" s="1601"/>
      <c r="IIA2" s="1601"/>
      <c r="IIB2" s="1601"/>
      <c r="IIC2" s="1601"/>
      <c r="IID2" s="1601"/>
      <c r="IIE2" s="1601"/>
      <c r="IIF2" s="1601"/>
      <c r="IIG2" s="1601"/>
      <c r="IIH2" s="1601"/>
      <c r="III2" s="1601"/>
      <c r="IIJ2" s="1601"/>
      <c r="IIK2" s="1601"/>
      <c r="IIL2" s="1601"/>
      <c r="IIM2" s="1601"/>
      <c r="IIN2" s="1601"/>
      <c r="IIO2" s="1601"/>
      <c r="IIP2" s="1601"/>
      <c r="IIQ2" s="1601"/>
      <c r="IIR2" s="1601"/>
      <c r="IIS2" s="1601"/>
      <c r="IIT2" s="1601"/>
      <c r="IIU2" s="1601"/>
      <c r="IIV2" s="1601"/>
      <c r="IIW2" s="1601"/>
      <c r="IIX2" s="1601"/>
      <c r="IIY2" s="1601"/>
      <c r="IIZ2" s="1601"/>
      <c r="IJA2" s="1601"/>
      <c r="IJB2" s="1601"/>
      <c r="IJC2" s="1601"/>
      <c r="IJD2" s="1601"/>
      <c r="IJE2" s="1601"/>
      <c r="IJF2" s="1601"/>
      <c r="IJG2" s="1601"/>
      <c r="IJH2" s="1601"/>
      <c r="IJI2" s="1601"/>
      <c r="IJJ2" s="1601"/>
      <c r="IJK2" s="1601"/>
      <c r="IJL2" s="1601"/>
      <c r="IJM2" s="1601"/>
      <c r="IJN2" s="1601"/>
      <c r="IJO2" s="1601"/>
      <c r="IJP2" s="1601"/>
      <c r="IJQ2" s="1601"/>
      <c r="IJR2" s="1601"/>
      <c r="IJS2" s="1601"/>
      <c r="IJT2" s="1601"/>
      <c r="IJU2" s="1601"/>
      <c r="IJV2" s="1601"/>
      <c r="IJW2" s="1601"/>
      <c r="IJX2" s="1601"/>
      <c r="IJY2" s="1601"/>
      <c r="IJZ2" s="1601"/>
      <c r="IKA2" s="1601"/>
      <c r="IKB2" s="1601"/>
      <c r="IKC2" s="1601"/>
      <c r="IKD2" s="1601"/>
      <c r="IKE2" s="1601"/>
      <c r="IKF2" s="1601"/>
      <c r="IKG2" s="1601"/>
      <c r="IKH2" s="1601"/>
      <c r="IKI2" s="1601"/>
      <c r="IKJ2" s="1601"/>
      <c r="IKK2" s="1601"/>
      <c r="IKL2" s="1601"/>
      <c r="IKM2" s="1601"/>
      <c r="IKN2" s="1601"/>
      <c r="IKO2" s="1601"/>
      <c r="IKP2" s="1601"/>
      <c r="IKQ2" s="1601"/>
      <c r="IKR2" s="1601"/>
      <c r="IKS2" s="1601"/>
      <c r="IKT2" s="1601"/>
      <c r="IKU2" s="1601"/>
      <c r="IKV2" s="1601"/>
      <c r="IKW2" s="1601"/>
      <c r="IKX2" s="1601"/>
      <c r="IKY2" s="1601"/>
      <c r="IKZ2" s="1601"/>
      <c r="ILA2" s="1601"/>
      <c r="ILB2" s="1601"/>
      <c r="ILC2" s="1601"/>
      <c r="ILD2" s="1601"/>
      <c r="ILE2" s="1601"/>
      <c r="ILF2" s="1601"/>
      <c r="ILG2" s="1601"/>
      <c r="ILH2" s="1601"/>
      <c r="ILI2" s="1601"/>
      <c r="ILJ2" s="1601"/>
      <c r="ILK2" s="1601"/>
      <c r="ILL2" s="1601"/>
      <c r="ILM2" s="1601"/>
      <c r="ILN2" s="1601"/>
      <c r="ILO2" s="1601"/>
      <c r="ILP2" s="1601"/>
      <c r="ILQ2" s="1601"/>
      <c r="ILR2" s="1601"/>
      <c r="ILS2" s="1601"/>
      <c r="ILT2" s="1601"/>
      <c r="ILU2" s="1601"/>
      <c r="ILV2" s="1601"/>
      <c r="ILW2" s="1601"/>
      <c r="ILX2" s="1601"/>
      <c r="ILY2" s="1601"/>
      <c r="ILZ2" s="1601"/>
      <c r="IMA2" s="1601"/>
      <c r="IMB2" s="1601"/>
      <c r="IMC2" s="1601"/>
      <c r="IMD2" s="1601"/>
      <c r="IME2" s="1601"/>
      <c r="IMF2" s="1601"/>
      <c r="IMG2" s="1601"/>
      <c r="IMH2" s="1601"/>
      <c r="IMI2" s="1601"/>
      <c r="IMJ2" s="1601"/>
      <c r="IMK2" s="1601"/>
      <c r="IML2" s="1601"/>
      <c r="IMM2" s="1601"/>
      <c r="IMN2" s="1601"/>
      <c r="IMO2" s="1601"/>
      <c r="IMP2" s="1601"/>
      <c r="IMQ2" s="1601"/>
      <c r="IMR2" s="1601"/>
      <c r="IMS2" s="1601"/>
      <c r="IMT2" s="1601"/>
      <c r="IMU2" s="1601"/>
      <c r="IMV2" s="1601"/>
      <c r="IMW2" s="1601"/>
      <c r="IMX2" s="1601"/>
      <c r="IMY2" s="1601"/>
      <c r="IMZ2" s="1601"/>
      <c r="INA2" s="1601"/>
      <c r="INB2" s="1601"/>
      <c r="INC2" s="1601"/>
      <c r="IND2" s="1601"/>
      <c r="INE2" s="1601"/>
      <c r="INF2" s="1601"/>
      <c r="ING2" s="1601"/>
      <c r="INH2" s="1601"/>
      <c r="INI2" s="1601"/>
      <c r="INJ2" s="1601"/>
      <c r="INK2" s="1601"/>
      <c r="INL2" s="1601"/>
      <c r="INM2" s="1601"/>
      <c r="INN2" s="1601"/>
      <c r="INO2" s="1601"/>
      <c r="INP2" s="1601"/>
      <c r="INQ2" s="1601"/>
      <c r="INR2" s="1601"/>
      <c r="INS2" s="1601"/>
      <c r="INT2" s="1601"/>
      <c r="INU2" s="1601"/>
      <c r="INV2" s="1601"/>
      <c r="INW2" s="1601"/>
      <c r="INX2" s="1601"/>
      <c r="INY2" s="1601"/>
      <c r="INZ2" s="1601"/>
      <c r="IOA2" s="1601"/>
      <c r="IOB2" s="1601"/>
      <c r="IOC2" s="1601"/>
      <c r="IOD2" s="1601"/>
      <c r="IOE2" s="1601"/>
      <c r="IOF2" s="1601"/>
      <c r="IOG2" s="1601"/>
      <c r="IOH2" s="1601"/>
      <c r="IOI2" s="1601"/>
      <c r="IOJ2" s="1601"/>
      <c r="IOK2" s="1601"/>
      <c r="IOL2" s="1601"/>
      <c r="IOM2" s="1601"/>
      <c r="ION2" s="1601"/>
      <c r="IOO2" s="1601"/>
      <c r="IOP2" s="1601"/>
      <c r="IOQ2" s="1601"/>
      <c r="IOR2" s="1601"/>
      <c r="IOS2" s="1601"/>
      <c r="IOT2" s="1601"/>
      <c r="IOU2" s="1601"/>
      <c r="IOV2" s="1601"/>
      <c r="IOW2" s="1601"/>
      <c r="IOX2" s="1601"/>
      <c r="IOY2" s="1601"/>
      <c r="IOZ2" s="1601"/>
      <c r="IPA2" s="1601"/>
      <c r="IPB2" s="1601"/>
      <c r="IPC2" s="1601"/>
      <c r="IPD2" s="1601"/>
      <c r="IPE2" s="1601"/>
      <c r="IPF2" s="1601"/>
      <c r="IPG2" s="1601"/>
      <c r="IPH2" s="1601"/>
      <c r="IPI2" s="1601"/>
      <c r="IPJ2" s="1601"/>
      <c r="IPK2" s="1601"/>
      <c r="IPL2" s="1601"/>
      <c r="IPM2" s="1601"/>
      <c r="IPN2" s="1601"/>
      <c r="IPO2" s="1601"/>
      <c r="IPP2" s="1601"/>
      <c r="IPQ2" s="1601"/>
      <c r="IPR2" s="1601"/>
      <c r="IPS2" s="1601"/>
      <c r="IPT2" s="1601"/>
      <c r="IPU2" s="1601"/>
      <c r="IPV2" s="1601"/>
      <c r="IPW2" s="1601"/>
      <c r="IPX2" s="1601"/>
      <c r="IPY2" s="1601"/>
      <c r="IPZ2" s="1601"/>
      <c r="IQA2" s="1601"/>
      <c r="IQB2" s="1601"/>
      <c r="IQC2" s="1601"/>
      <c r="IQD2" s="1601"/>
      <c r="IQE2" s="1601"/>
      <c r="IQF2" s="1601"/>
      <c r="IQG2" s="1601"/>
      <c r="IQH2" s="1601"/>
      <c r="IQI2" s="1601"/>
      <c r="IQJ2" s="1601"/>
      <c r="IQK2" s="1601"/>
      <c r="IQL2" s="1601"/>
      <c r="IQM2" s="1601"/>
      <c r="IQN2" s="1601"/>
      <c r="IQO2" s="1601"/>
      <c r="IQP2" s="1601"/>
      <c r="IQQ2" s="1601"/>
      <c r="IQR2" s="1601"/>
      <c r="IQS2" s="1601"/>
      <c r="IQT2" s="1601"/>
      <c r="IQU2" s="1601"/>
      <c r="IQV2" s="1601"/>
      <c r="IQW2" s="1601"/>
      <c r="IQX2" s="1601"/>
      <c r="IQY2" s="1601"/>
      <c r="IQZ2" s="1601"/>
      <c r="IRA2" s="1601"/>
      <c r="IRB2" s="1601"/>
      <c r="IRC2" s="1601"/>
      <c r="IRD2" s="1601"/>
      <c r="IRE2" s="1601"/>
      <c r="IRF2" s="1601"/>
      <c r="IRG2" s="1601"/>
      <c r="IRH2" s="1601"/>
      <c r="IRI2" s="1601"/>
      <c r="IRJ2" s="1601"/>
      <c r="IRK2" s="1601"/>
      <c r="IRL2" s="1601"/>
      <c r="IRM2" s="1601"/>
      <c r="IRN2" s="1601"/>
      <c r="IRO2" s="1601"/>
      <c r="IRP2" s="1601"/>
      <c r="IRQ2" s="1601"/>
      <c r="IRR2" s="1601"/>
      <c r="IRS2" s="1601"/>
      <c r="IRT2" s="1601"/>
      <c r="IRU2" s="1601"/>
      <c r="IRV2" s="1601"/>
      <c r="IRW2" s="1601"/>
      <c r="IRX2" s="1601"/>
      <c r="IRY2" s="1601"/>
      <c r="IRZ2" s="1601"/>
      <c r="ISA2" s="1601"/>
      <c r="ISB2" s="1601"/>
      <c r="ISC2" s="1601"/>
      <c r="ISD2" s="1601"/>
      <c r="ISE2" s="1601"/>
      <c r="ISF2" s="1601"/>
      <c r="ISG2" s="1601"/>
      <c r="ISH2" s="1601"/>
      <c r="ISI2" s="1601"/>
      <c r="ISJ2" s="1601"/>
      <c r="ISK2" s="1601"/>
      <c r="ISL2" s="1601"/>
      <c r="ISM2" s="1601"/>
      <c r="ISN2" s="1601"/>
      <c r="ISO2" s="1601"/>
      <c r="ISP2" s="1601"/>
      <c r="ISQ2" s="1601"/>
      <c r="ISR2" s="1601"/>
      <c r="ISS2" s="1601"/>
      <c r="IST2" s="1601"/>
      <c r="ISU2" s="1601"/>
      <c r="ISV2" s="1601"/>
      <c r="ISW2" s="1601"/>
      <c r="ISX2" s="1601"/>
      <c r="ISY2" s="1601"/>
      <c r="ISZ2" s="1601"/>
      <c r="ITA2" s="1601"/>
      <c r="ITB2" s="1601"/>
      <c r="ITC2" s="1601"/>
      <c r="ITD2" s="1601"/>
      <c r="ITE2" s="1601"/>
      <c r="ITF2" s="1601"/>
      <c r="ITG2" s="1601"/>
      <c r="ITH2" s="1601"/>
      <c r="ITI2" s="1601"/>
      <c r="ITJ2" s="1601"/>
      <c r="ITK2" s="1601"/>
      <c r="ITL2" s="1601"/>
      <c r="ITM2" s="1601"/>
      <c r="ITN2" s="1601"/>
      <c r="ITO2" s="1601"/>
      <c r="ITP2" s="1601"/>
      <c r="ITQ2" s="1601"/>
      <c r="ITR2" s="1601"/>
      <c r="ITS2" s="1601"/>
      <c r="ITT2" s="1601"/>
      <c r="ITU2" s="1601"/>
      <c r="ITV2" s="1601"/>
      <c r="ITW2" s="1601"/>
      <c r="ITX2" s="1601"/>
      <c r="ITY2" s="1601"/>
      <c r="ITZ2" s="1601"/>
      <c r="IUA2" s="1601"/>
      <c r="IUB2" s="1601"/>
      <c r="IUC2" s="1601"/>
      <c r="IUD2" s="1601"/>
      <c r="IUE2" s="1601"/>
      <c r="IUF2" s="1601"/>
      <c r="IUG2" s="1601"/>
      <c r="IUH2" s="1601"/>
      <c r="IUI2" s="1601"/>
      <c r="IUJ2" s="1601"/>
      <c r="IUK2" s="1601"/>
      <c r="IUL2" s="1601"/>
      <c r="IUM2" s="1601"/>
      <c r="IUN2" s="1601"/>
      <c r="IUO2" s="1601"/>
      <c r="IUP2" s="1601"/>
      <c r="IUQ2" s="1601"/>
      <c r="IUR2" s="1601"/>
      <c r="IUS2" s="1601"/>
      <c r="IUT2" s="1601"/>
      <c r="IUU2" s="1601"/>
      <c r="IUV2" s="1601"/>
      <c r="IUW2" s="1601"/>
      <c r="IUX2" s="1601"/>
      <c r="IUY2" s="1601"/>
      <c r="IUZ2" s="1601"/>
      <c r="IVA2" s="1601"/>
      <c r="IVB2" s="1601"/>
      <c r="IVC2" s="1601"/>
      <c r="IVD2" s="1601"/>
      <c r="IVE2" s="1601"/>
      <c r="IVF2" s="1601"/>
      <c r="IVG2" s="1601"/>
      <c r="IVH2" s="1601"/>
      <c r="IVI2" s="1601"/>
      <c r="IVJ2" s="1601"/>
      <c r="IVK2" s="1601"/>
      <c r="IVL2" s="1601"/>
      <c r="IVM2" s="1601"/>
      <c r="IVN2" s="1601"/>
      <c r="IVO2" s="1601"/>
      <c r="IVP2" s="1601"/>
      <c r="IVQ2" s="1601"/>
      <c r="IVR2" s="1601"/>
      <c r="IVS2" s="1601"/>
      <c r="IVT2" s="1601"/>
      <c r="IVU2" s="1601"/>
      <c r="IVV2" s="1601"/>
      <c r="IVW2" s="1601"/>
      <c r="IVX2" s="1601"/>
      <c r="IVY2" s="1601"/>
      <c r="IVZ2" s="1601"/>
      <c r="IWA2" s="1601"/>
      <c r="IWB2" s="1601"/>
      <c r="IWC2" s="1601"/>
      <c r="IWD2" s="1601"/>
      <c r="IWE2" s="1601"/>
      <c r="IWF2" s="1601"/>
      <c r="IWG2" s="1601"/>
      <c r="IWH2" s="1601"/>
      <c r="IWI2" s="1601"/>
      <c r="IWJ2" s="1601"/>
      <c r="IWK2" s="1601"/>
      <c r="IWL2" s="1601"/>
      <c r="IWM2" s="1601"/>
      <c r="IWN2" s="1601"/>
      <c r="IWO2" s="1601"/>
      <c r="IWP2" s="1601"/>
      <c r="IWQ2" s="1601"/>
      <c r="IWR2" s="1601"/>
      <c r="IWS2" s="1601"/>
      <c r="IWT2" s="1601"/>
      <c r="IWU2" s="1601"/>
      <c r="IWV2" s="1601"/>
      <c r="IWW2" s="1601"/>
      <c r="IWX2" s="1601"/>
      <c r="IWY2" s="1601"/>
      <c r="IWZ2" s="1601"/>
      <c r="IXA2" s="1601"/>
      <c r="IXB2" s="1601"/>
      <c r="IXC2" s="1601"/>
      <c r="IXD2" s="1601"/>
      <c r="IXE2" s="1601"/>
      <c r="IXF2" s="1601"/>
      <c r="IXG2" s="1601"/>
      <c r="IXH2" s="1601"/>
      <c r="IXI2" s="1601"/>
      <c r="IXJ2" s="1601"/>
      <c r="IXK2" s="1601"/>
      <c r="IXL2" s="1601"/>
      <c r="IXM2" s="1601"/>
      <c r="IXN2" s="1601"/>
      <c r="IXO2" s="1601"/>
      <c r="IXP2" s="1601"/>
      <c r="IXQ2" s="1601"/>
      <c r="IXR2" s="1601"/>
      <c r="IXS2" s="1601"/>
      <c r="IXT2" s="1601"/>
      <c r="IXU2" s="1601"/>
      <c r="IXV2" s="1601"/>
      <c r="IXW2" s="1601"/>
      <c r="IXX2" s="1601"/>
      <c r="IXY2" s="1601"/>
      <c r="IXZ2" s="1601"/>
      <c r="IYA2" s="1601"/>
      <c r="IYB2" s="1601"/>
      <c r="IYC2" s="1601"/>
      <c r="IYD2" s="1601"/>
      <c r="IYE2" s="1601"/>
      <c r="IYF2" s="1601"/>
      <c r="IYG2" s="1601"/>
      <c r="IYH2" s="1601"/>
      <c r="IYI2" s="1601"/>
      <c r="IYJ2" s="1601"/>
      <c r="IYK2" s="1601"/>
      <c r="IYL2" s="1601"/>
      <c r="IYM2" s="1601"/>
      <c r="IYN2" s="1601"/>
      <c r="IYO2" s="1601"/>
      <c r="IYP2" s="1601"/>
      <c r="IYQ2" s="1601"/>
      <c r="IYR2" s="1601"/>
      <c r="IYS2" s="1601"/>
      <c r="IYT2" s="1601"/>
      <c r="IYU2" s="1601"/>
      <c r="IYV2" s="1601"/>
      <c r="IYW2" s="1601"/>
      <c r="IYX2" s="1601"/>
      <c r="IYY2" s="1601"/>
      <c r="IYZ2" s="1601"/>
      <c r="IZA2" s="1601"/>
      <c r="IZB2" s="1601"/>
      <c r="IZC2" s="1601"/>
      <c r="IZD2" s="1601"/>
      <c r="IZE2" s="1601"/>
      <c r="IZF2" s="1601"/>
      <c r="IZG2" s="1601"/>
      <c r="IZH2" s="1601"/>
      <c r="IZI2" s="1601"/>
      <c r="IZJ2" s="1601"/>
      <c r="IZK2" s="1601"/>
      <c r="IZL2" s="1601"/>
      <c r="IZM2" s="1601"/>
      <c r="IZN2" s="1601"/>
      <c r="IZO2" s="1601"/>
      <c r="IZP2" s="1601"/>
      <c r="IZQ2" s="1601"/>
      <c r="IZR2" s="1601"/>
      <c r="IZS2" s="1601"/>
      <c r="IZT2" s="1601"/>
      <c r="IZU2" s="1601"/>
      <c r="IZV2" s="1601"/>
      <c r="IZW2" s="1601"/>
      <c r="IZX2" s="1601"/>
      <c r="IZY2" s="1601"/>
      <c r="IZZ2" s="1601"/>
      <c r="JAA2" s="1601"/>
      <c r="JAB2" s="1601"/>
      <c r="JAC2" s="1601"/>
      <c r="JAD2" s="1601"/>
      <c r="JAE2" s="1601"/>
      <c r="JAF2" s="1601"/>
      <c r="JAG2" s="1601"/>
      <c r="JAH2" s="1601"/>
      <c r="JAI2" s="1601"/>
      <c r="JAJ2" s="1601"/>
      <c r="JAK2" s="1601"/>
      <c r="JAL2" s="1601"/>
      <c r="JAM2" s="1601"/>
      <c r="JAN2" s="1601"/>
      <c r="JAO2" s="1601"/>
      <c r="JAP2" s="1601"/>
      <c r="JAQ2" s="1601"/>
      <c r="JAR2" s="1601"/>
      <c r="JAS2" s="1601"/>
      <c r="JAT2" s="1601"/>
      <c r="JAU2" s="1601"/>
      <c r="JAV2" s="1601"/>
      <c r="JAW2" s="1601"/>
      <c r="JAX2" s="1601"/>
      <c r="JAY2" s="1601"/>
      <c r="JAZ2" s="1601"/>
      <c r="JBA2" s="1601"/>
      <c r="JBB2" s="1601"/>
      <c r="JBC2" s="1601"/>
      <c r="JBD2" s="1601"/>
      <c r="JBE2" s="1601"/>
      <c r="JBF2" s="1601"/>
      <c r="JBG2" s="1601"/>
      <c r="JBH2" s="1601"/>
      <c r="JBI2" s="1601"/>
      <c r="JBJ2" s="1601"/>
      <c r="JBK2" s="1601"/>
      <c r="JBL2" s="1601"/>
      <c r="JBM2" s="1601"/>
      <c r="JBN2" s="1601"/>
      <c r="JBO2" s="1601"/>
      <c r="JBP2" s="1601"/>
      <c r="JBQ2" s="1601"/>
      <c r="JBR2" s="1601"/>
      <c r="JBS2" s="1601"/>
      <c r="JBT2" s="1601"/>
      <c r="JBU2" s="1601"/>
      <c r="JBV2" s="1601"/>
      <c r="JBW2" s="1601"/>
      <c r="JBX2" s="1601"/>
      <c r="JBY2" s="1601"/>
      <c r="JBZ2" s="1601"/>
      <c r="JCA2" s="1601"/>
      <c r="JCB2" s="1601"/>
      <c r="JCC2" s="1601"/>
      <c r="JCD2" s="1601"/>
      <c r="JCE2" s="1601"/>
      <c r="JCF2" s="1601"/>
      <c r="JCG2" s="1601"/>
      <c r="JCH2" s="1601"/>
      <c r="JCI2" s="1601"/>
      <c r="JCJ2" s="1601"/>
      <c r="JCK2" s="1601"/>
      <c r="JCL2" s="1601"/>
      <c r="JCM2" s="1601"/>
      <c r="JCN2" s="1601"/>
      <c r="JCO2" s="1601"/>
      <c r="JCP2" s="1601"/>
      <c r="JCQ2" s="1601"/>
      <c r="JCR2" s="1601"/>
      <c r="JCS2" s="1601"/>
      <c r="JCT2" s="1601"/>
      <c r="JCU2" s="1601"/>
      <c r="JCV2" s="1601"/>
      <c r="JCW2" s="1601"/>
      <c r="JCX2" s="1601"/>
      <c r="JCY2" s="1601"/>
      <c r="JCZ2" s="1601"/>
      <c r="JDA2" s="1601"/>
      <c r="JDB2" s="1601"/>
      <c r="JDC2" s="1601"/>
      <c r="JDD2" s="1601"/>
      <c r="JDE2" s="1601"/>
      <c r="JDF2" s="1601"/>
      <c r="JDG2" s="1601"/>
      <c r="JDH2" s="1601"/>
      <c r="JDI2" s="1601"/>
      <c r="JDJ2" s="1601"/>
      <c r="JDK2" s="1601"/>
      <c r="JDL2" s="1601"/>
      <c r="JDM2" s="1601"/>
      <c r="JDN2" s="1601"/>
      <c r="JDO2" s="1601"/>
      <c r="JDP2" s="1601"/>
      <c r="JDQ2" s="1601"/>
      <c r="JDR2" s="1601"/>
      <c r="JDS2" s="1601"/>
      <c r="JDT2" s="1601"/>
      <c r="JDU2" s="1601"/>
      <c r="JDV2" s="1601"/>
      <c r="JDW2" s="1601"/>
      <c r="JDX2" s="1601"/>
      <c r="JDY2" s="1601"/>
      <c r="JDZ2" s="1601"/>
      <c r="JEA2" s="1601"/>
      <c r="JEB2" s="1601"/>
      <c r="JEC2" s="1601"/>
      <c r="JED2" s="1601"/>
      <c r="JEE2" s="1601"/>
      <c r="JEF2" s="1601"/>
      <c r="JEG2" s="1601"/>
      <c r="JEH2" s="1601"/>
      <c r="JEI2" s="1601"/>
      <c r="JEJ2" s="1601"/>
      <c r="JEK2" s="1601"/>
      <c r="JEL2" s="1601"/>
      <c r="JEM2" s="1601"/>
      <c r="JEN2" s="1601"/>
      <c r="JEO2" s="1601"/>
      <c r="JEP2" s="1601"/>
      <c r="JEQ2" s="1601"/>
      <c r="JER2" s="1601"/>
      <c r="JES2" s="1601"/>
      <c r="JET2" s="1601"/>
      <c r="JEU2" s="1601"/>
      <c r="JEV2" s="1601"/>
      <c r="JEW2" s="1601"/>
      <c r="JEX2" s="1601"/>
      <c r="JEY2" s="1601"/>
      <c r="JEZ2" s="1601"/>
      <c r="JFA2" s="1601"/>
      <c r="JFB2" s="1601"/>
      <c r="JFC2" s="1601"/>
      <c r="JFD2" s="1601"/>
      <c r="JFE2" s="1601"/>
      <c r="JFF2" s="1601"/>
      <c r="JFG2" s="1601"/>
      <c r="JFH2" s="1601"/>
      <c r="JFI2" s="1601"/>
      <c r="JFJ2" s="1601"/>
      <c r="JFK2" s="1601"/>
      <c r="JFL2" s="1601"/>
      <c r="JFM2" s="1601"/>
      <c r="JFN2" s="1601"/>
      <c r="JFO2" s="1601"/>
      <c r="JFP2" s="1601"/>
      <c r="JFQ2" s="1601"/>
      <c r="JFR2" s="1601"/>
      <c r="JFS2" s="1601"/>
      <c r="JFT2" s="1601"/>
      <c r="JFU2" s="1601"/>
      <c r="JFV2" s="1601"/>
      <c r="JFW2" s="1601"/>
      <c r="JFX2" s="1601"/>
      <c r="JFY2" s="1601"/>
      <c r="JFZ2" s="1601"/>
      <c r="JGA2" s="1601"/>
      <c r="JGB2" s="1601"/>
      <c r="JGC2" s="1601"/>
      <c r="JGD2" s="1601"/>
      <c r="JGE2" s="1601"/>
      <c r="JGF2" s="1601"/>
      <c r="JGG2" s="1601"/>
      <c r="JGH2" s="1601"/>
      <c r="JGI2" s="1601"/>
      <c r="JGJ2" s="1601"/>
      <c r="JGK2" s="1601"/>
      <c r="JGL2" s="1601"/>
      <c r="JGM2" s="1601"/>
      <c r="JGN2" s="1601"/>
      <c r="JGO2" s="1601"/>
      <c r="JGP2" s="1601"/>
      <c r="JGQ2" s="1601"/>
      <c r="JGR2" s="1601"/>
      <c r="JGS2" s="1601"/>
      <c r="JGT2" s="1601"/>
      <c r="JGU2" s="1601"/>
      <c r="JGV2" s="1601"/>
      <c r="JGW2" s="1601"/>
      <c r="JGX2" s="1601"/>
      <c r="JGY2" s="1601"/>
      <c r="JGZ2" s="1601"/>
      <c r="JHA2" s="1601"/>
      <c r="JHB2" s="1601"/>
      <c r="JHC2" s="1601"/>
      <c r="JHD2" s="1601"/>
      <c r="JHE2" s="1601"/>
      <c r="JHF2" s="1601"/>
      <c r="JHG2" s="1601"/>
      <c r="JHH2" s="1601"/>
      <c r="JHI2" s="1601"/>
      <c r="JHJ2" s="1601"/>
      <c r="JHK2" s="1601"/>
      <c r="JHL2" s="1601"/>
      <c r="JHM2" s="1601"/>
      <c r="JHN2" s="1601"/>
      <c r="JHO2" s="1601"/>
      <c r="JHP2" s="1601"/>
      <c r="JHQ2" s="1601"/>
      <c r="JHR2" s="1601"/>
      <c r="JHS2" s="1601"/>
      <c r="JHT2" s="1601"/>
      <c r="JHU2" s="1601"/>
      <c r="JHV2" s="1601"/>
      <c r="JHW2" s="1601"/>
      <c r="JHX2" s="1601"/>
      <c r="JHY2" s="1601"/>
      <c r="JHZ2" s="1601"/>
      <c r="JIA2" s="1601"/>
      <c r="JIB2" s="1601"/>
      <c r="JIC2" s="1601"/>
      <c r="JID2" s="1601"/>
      <c r="JIE2" s="1601"/>
      <c r="JIF2" s="1601"/>
      <c r="JIG2" s="1601"/>
      <c r="JIH2" s="1601"/>
      <c r="JII2" s="1601"/>
      <c r="JIJ2" s="1601"/>
      <c r="JIK2" s="1601"/>
      <c r="JIL2" s="1601"/>
      <c r="JIM2" s="1601"/>
      <c r="JIN2" s="1601"/>
      <c r="JIO2" s="1601"/>
      <c r="JIP2" s="1601"/>
      <c r="JIQ2" s="1601"/>
      <c r="JIR2" s="1601"/>
      <c r="JIS2" s="1601"/>
      <c r="JIT2" s="1601"/>
      <c r="JIU2" s="1601"/>
      <c r="JIV2" s="1601"/>
      <c r="JIW2" s="1601"/>
      <c r="JIX2" s="1601"/>
      <c r="JIY2" s="1601"/>
      <c r="JIZ2" s="1601"/>
      <c r="JJA2" s="1601"/>
      <c r="JJB2" s="1601"/>
      <c r="JJC2" s="1601"/>
      <c r="JJD2" s="1601"/>
      <c r="JJE2" s="1601"/>
      <c r="JJF2" s="1601"/>
      <c r="JJG2" s="1601"/>
      <c r="JJH2" s="1601"/>
      <c r="JJI2" s="1601"/>
      <c r="JJJ2" s="1601"/>
      <c r="JJK2" s="1601"/>
      <c r="JJL2" s="1601"/>
      <c r="JJM2" s="1601"/>
      <c r="JJN2" s="1601"/>
      <c r="JJO2" s="1601"/>
      <c r="JJP2" s="1601"/>
      <c r="JJQ2" s="1601"/>
      <c r="JJR2" s="1601"/>
      <c r="JJS2" s="1601"/>
      <c r="JJT2" s="1601"/>
      <c r="JJU2" s="1601"/>
      <c r="JJV2" s="1601"/>
      <c r="JJW2" s="1601"/>
      <c r="JJX2" s="1601"/>
      <c r="JJY2" s="1601"/>
      <c r="JJZ2" s="1601"/>
      <c r="JKA2" s="1601"/>
      <c r="JKB2" s="1601"/>
      <c r="JKC2" s="1601"/>
      <c r="JKD2" s="1601"/>
      <c r="JKE2" s="1601"/>
      <c r="JKF2" s="1601"/>
      <c r="JKG2" s="1601"/>
      <c r="JKH2" s="1601"/>
      <c r="JKI2" s="1601"/>
      <c r="JKJ2" s="1601"/>
      <c r="JKK2" s="1601"/>
      <c r="JKL2" s="1601"/>
      <c r="JKM2" s="1601"/>
      <c r="JKN2" s="1601"/>
      <c r="JKO2" s="1601"/>
      <c r="JKP2" s="1601"/>
      <c r="JKQ2" s="1601"/>
      <c r="JKR2" s="1601"/>
      <c r="JKS2" s="1601"/>
      <c r="JKT2" s="1601"/>
      <c r="JKU2" s="1601"/>
      <c r="JKV2" s="1601"/>
      <c r="JKW2" s="1601"/>
      <c r="JKX2" s="1601"/>
      <c r="JKY2" s="1601"/>
      <c r="JKZ2" s="1601"/>
      <c r="JLA2" s="1601"/>
      <c r="JLB2" s="1601"/>
      <c r="JLC2" s="1601"/>
      <c r="JLD2" s="1601"/>
      <c r="JLE2" s="1601"/>
      <c r="JLF2" s="1601"/>
      <c r="JLG2" s="1601"/>
      <c r="JLH2" s="1601"/>
      <c r="JLI2" s="1601"/>
      <c r="JLJ2" s="1601"/>
      <c r="JLK2" s="1601"/>
      <c r="JLL2" s="1601"/>
      <c r="JLM2" s="1601"/>
      <c r="JLN2" s="1601"/>
      <c r="JLO2" s="1601"/>
      <c r="JLP2" s="1601"/>
      <c r="JLQ2" s="1601"/>
      <c r="JLR2" s="1601"/>
      <c r="JLS2" s="1601"/>
      <c r="JLT2" s="1601"/>
      <c r="JLU2" s="1601"/>
      <c r="JLV2" s="1601"/>
      <c r="JLW2" s="1601"/>
      <c r="JLX2" s="1601"/>
      <c r="JLY2" s="1601"/>
      <c r="JLZ2" s="1601"/>
      <c r="JMA2" s="1601"/>
      <c r="JMB2" s="1601"/>
      <c r="JMC2" s="1601"/>
      <c r="JMD2" s="1601"/>
      <c r="JME2" s="1601"/>
      <c r="JMF2" s="1601"/>
      <c r="JMG2" s="1601"/>
      <c r="JMH2" s="1601"/>
      <c r="JMI2" s="1601"/>
      <c r="JMJ2" s="1601"/>
      <c r="JMK2" s="1601"/>
      <c r="JML2" s="1601"/>
      <c r="JMM2" s="1601"/>
      <c r="JMN2" s="1601"/>
      <c r="JMO2" s="1601"/>
      <c r="JMP2" s="1601"/>
      <c r="JMQ2" s="1601"/>
      <c r="JMR2" s="1601"/>
      <c r="JMS2" s="1601"/>
      <c r="JMT2" s="1601"/>
      <c r="JMU2" s="1601"/>
      <c r="JMV2" s="1601"/>
      <c r="JMW2" s="1601"/>
      <c r="JMX2" s="1601"/>
      <c r="JMY2" s="1601"/>
      <c r="JMZ2" s="1601"/>
      <c r="JNA2" s="1601"/>
      <c r="JNB2" s="1601"/>
      <c r="JNC2" s="1601"/>
      <c r="JND2" s="1601"/>
      <c r="JNE2" s="1601"/>
      <c r="JNF2" s="1601"/>
      <c r="JNG2" s="1601"/>
      <c r="JNH2" s="1601"/>
      <c r="JNI2" s="1601"/>
      <c r="JNJ2" s="1601"/>
      <c r="JNK2" s="1601"/>
      <c r="JNL2" s="1601"/>
      <c r="JNM2" s="1601"/>
      <c r="JNN2" s="1601"/>
      <c r="JNO2" s="1601"/>
      <c r="JNP2" s="1601"/>
      <c r="JNQ2" s="1601"/>
      <c r="JNR2" s="1601"/>
      <c r="JNS2" s="1601"/>
      <c r="JNT2" s="1601"/>
      <c r="JNU2" s="1601"/>
      <c r="JNV2" s="1601"/>
      <c r="JNW2" s="1601"/>
      <c r="JNX2" s="1601"/>
      <c r="JNY2" s="1601"/>
      <c r="JNZ2" s="1601"/>
      <c r="JOA2" s="1601"/>
      <c r="JOB2" s="1601"/>
      <c r="JOC2" s="1601"/>
      <c r="JOD2" s="1601"/>
      <c r="JOE2" s="1601"/>
      <c r="JOF2" s="1601"/>
      <c r="JOG2" s="1601"/>
      <c r="JOH2" s="1601"/>
      <c r="JOI2" s="1601"/>
      <c r="JOJ2" s="1601"/>
      <c r="JOK2" s="1601"/>
      <c r="JOL2" s="1601"/>
      <c r="JOM2" s="1601"/>
      <c r="JON2" s="1601"/>
      <c r="JOO2" s="1601"/>
      <c r="JOP2" s="1601"/>
      <c r="JOQ2" s="1601"/>
      <c r="JOR2" s="1601"/>
      <c r="JOS2" s="1601"/>
      <c r="JOT2" s="1601"/>
      <c r="JOU2" s="1601"/>
      <c r="JOV2" s="1601"/>
      <c r="JOW2" s="1601"/>
      <c r="JOX2" s="1601"/>
      <c r="JOY2" s="1601"/>
      <c r="JOZ2" s="1601"/>
      <c r="JPA2" s="1601"/>
      <c r="JPB2" s="1601"/>
      <c r="JPC2" s="1601"/>
      <c r="JPD2" s="1601"/>
      <c r="JPE2" s="1601"/>
      <c r="JPF2" s="1601"/>
      <c r="JPG2" s="1601"/>
      <c r="JPH2" s="1601"/>
      <c r="JPI2" s="1601"/>
      <c r="JPJ2" s="1601"/>
      <c r="JPK2" s="1601"/>
      <c r="JPL2" s="1601"/>
      <c r="JPM2" s="1601"/>
      <c r="JPN2" s="1601"/>
      <c r="JPO2" s="1601"/>
      <c r="JPP2" s="1601"/>
      <c r="JPQ2" s="1601"/>
      <c r="JPR2" s="1601"/>
      <c r="JPS2" s="1601"/>
      <c r="JPT2" s="1601"/>
      <c r="JPU2" s="1601"/>
      <c r="JPV2" s="1601"/>
      <c r="JPW2" s="1601"/>
      <c r="JPX2" s="1601"/>
      <c r="JPY2" s="1601"/>
      <c r="JPZ2" s="1601"/>
      <c r="JQA2" s="1601"/>
      <c r="JQB2" s="1601"/>
      <c r="JQC2" s="1601"/>
      <c r="JQD2" s="1601"/>
      <c r="JQE2" s="1601"/>
      <c r="JQF2" s="1601"/>
      <c r="JQG2" s="1601"/>
      <c r="JQH2" s="1601"/>
      <c r="JQI2" s="1601"/>
      <c r="JQJ2" s="1601"/>
      <c r="JQK2" s="1601"/>
      <c r="JQL2" s="1601"/>
      <c r="JQM2" s="1601"/>
      <c r="JQN2" s="1601"/>
      <c r="JQO2" s="1601"/>
      <c r="JQP2" s="1601"/>
      <c r="JQQ2" s="1601"/>
      <c r="JQR2" s="1601"/>
      <c r="JQS2" s="1601"/>
      <c r="JQT2" s="1601"/>
      <c r="JQU2" s="1601"/>
      <c r="JQV2" s="1601"/>
      <c r="JQW2" s="1601"/>
      <c r="JQX2" s="1601"/>
      <c r="JQY2" s="1601"/>
      <c r="JQZ2" s="1601"/>
      <c r="JRA2" s="1601"/>
      <c r="JRB2" s="1601"/>
      <c r="JRC2" s="1601"/>
      <c r="JRD2" s="1601"/>
      <c r="JRE2" s="1601"/>
      <c r="JRF2" s="1601"/>
      <c r="JRG2" s="1601"/>
      <c r="JRH2" s="1601"/>
      <c r="JRI2" s="1601"/>
      <c r="JRJ2" s="1601"/>
      <c r="JRK2" s="1601"/>
      <c r="JRL2" s="1601"/>
      <c r="JRM2" s="1601"/>
      <c r="JRN2" s="1601"/>
      <c r="JRO2" s="1601"/>
      <c r="JRP2" s="1601"/>
      <c r="JRQ2" s="1601"/>
      <c r="JRR2" s="1601"/>
      <c r="JRS2" s="1601"/>
      <c r="JRT2" s="1601"/>
      <c r="JRU2" s="1601"/>
      <c r="JRV2" s="1601"/>
      <c r="JRW2" s="1601"/>
      <c r="JRX2" s="1601"/>
      <c r="JRY2" s="1601"/>
      <c r="JRZ2" s="1601"/>
      <c r="JSA2" s="1601"/>
      <c r="JSB2" s="1601"/>
      <c r="JSC2" s="1601"/>
      <c r="JSD2" s="1601"/>
      <c r="JSE2" s="1601"/>
      <c r="JSF2" s="1601"/>
      <c r="JSG2" s="1601"/>
      <c r="JSH2" s="1601"/>
      <c r="JSI2" s="1601"/>
      <c r="JSJ2" s="1601"/>
      <c r="JSK2" s="1601"/>
      <c r="JSL2" s="1601"/>
      <c r="JSM2" s="1601"/>
      <c r="JSN2" s="1601"/>
      <c r="JSO2" s="1601"/>
      <c r="JSP2" s="1601"/>
      <c r="JSQ2" s="1601"/>
      <c r="JSR2" s="1601"/>
      <c r="JSS2" s="1601"/>
      <c r="JST2" s="1601"/>
      <c r="JSU2" s="1601"/>
      <c r="JSV2" s="1601"/>
      <c r="JSW2" s="1601"/>
      <c r="JSX2" s="1601"/>
      <c r="JSY2" s="1601"/>
      <c r="JSZ2" s="1601"/>
      <c r="JTA2" s="1601"/>
      <c r="JTB2" s="1601"/>
      <c r="JTC2" s="1601"/>
      <c r="JTD2" s="1601"/>
      <c r="JTE2" s="1601"/>
      <c r="JTF2" s="1601"/>
      <c r="JTG2" s="1601"/>
      <c r="JTH2" s="1601"/>
      <c r="JTI2" s="1601"/>
      <c r="JTJ2" s="1601"/>
      <c r="JTK2" s="1601"/>
      <c r="JTL2" s="1601"/>
      <c r="JTM2" s="1601"/>
      <c r="JTN2" s="1601"/>
      <c r="JTO2" s="1601"/>
      <c r="JTP2" s="1601"/>
      <c r="JTQ2" s="1601"/>
      <c r="JTR2" s="1601"/>
      <c r="JTS2" s="1601"/>
      <c r="JTT2" s="1601"/>
      <c r="JTU2" s="1601"/>
      <c r="JTV2" s="1601"/>
      <c r="JTW2" s="1601"/>
      <c r="JTX2" s="1601"/>
      <c r="JTY2" s="1601"/>
      <c r="JTZ2" s="1601"/>
      <c r="JUA2" s="1601"/>
      <c r="JUB2" s="1601"/>
      <c r="JUC2" s="1601"/>
      <c r="JUD2" s="1601"/>
      <c r="JUE2" s="1601"/>
      <c r="JUF2" s="1601"/>
      <c r="JUG2" s="1601"/>
      <c r="JUH2" s="1601"/>
      <c r="JUI2" s="1601"/>
      <c r="JUJ2" s="1601"/>
      <c r="JUK2" s="1601"/>
      <c r="JUL2" s="1601"/>
      <c r="JUM2" s="1601"/>
      <c r="JUN2" s="1601"/>
      <c r="JUO2" s="1601"/>
      <c r="JUP2" s="1601"/>
      <c r="JUQ2" s="1601"/>
      <c r="JUR2" s="1601"/>
      <c r="JUS2" s="1601"/>
      <c r="JUT2" s="1601"/>
      <c r="JUU2" s="1601"/>
      <c r="JUV2" s="1601"/>
      <c r="JUW2" s="1601"/>
      <c r="JUX2" s="1601"/>
      <c r="JUY2" s="1601"/>
      <c r="JUZ2" s="1601"/>
      <c r="JVA2" s="1601"/>
      <c r="JVB2" s="1601"/>
      <c r="JVC2" s="1601"/>
      <c r="JVD2" s="1601"/>
      <c r="JVE2" s="1601"/>
      <c r="JVF2" s="1601"/>
      <c r="JVG2" s="1601"/>
      <c r="JVH2" s="1601"/>
      <c r="JVI2" s="1601"/>
      <c r="JVJ2" s="1601"/>
      <c r="JVK2" s="1601"/>
      <c r="JVL2" s="1601"/>
      <c r="JVM2" s="1601"/>
      <c r="JVN2" s="1601"/>
      <c r="JVO2" s="1601"/>
      <c r="JVP2" s="1601"/>
      <c r="JVQ2" s="1601"/>
      <c r="JVR2" s="1601"/>
      <c r="JVS2" s="1601"/>
      <c r="JVT2" s="1601"/>
      <c r="JVU2" s="1601"/>
      <c r="JVV2" s="1601"/>
      <c r="JVW2" s="1601"/>
      <c r="JVX2" s="1601"/>
      <c r="JVY2" s="1601"/>
      <c r="JVZ2" s="1601"/>
      <c r="JWA2" s="1601"/>
      <c r="JWB2" s="1601"/>
      <c r="JWC2" s="1601"/>
      <c r="JWD2" s="1601"/>
      <c r="JWE2" s="1601"/>
      <c r="JWF2" s="1601"/>
      <c r="JWG2" s="1601"/>
      <c r="JWH2" s="1601"/>
      <c r="JWI2" s="1601"/>
      <c r="JWJ2" s="1601"/>
      <c r="JWK2" s="1601"/>
      <c r="JWL2" s="1601"/>
      <c r="JWM2" s="1601"/>
      <c r="JWN2" s="1601"/>
      <c r="JWO2" s="1601"/>
      <c r="JWP2" s="1601"/>
      <c r="JWQ2" s="1601"/>
      <c r="JWR2" s="1601"/>
      <c r="JWS2" s="1601"/>
      <c r="JWT2" s="1601"/>
      <c r="JWU2" s="1601"/>
      <c r="JWV2" s="1601"/>
      <c r="JWW2" s="1601"/>
      <c r="JWX2" s="1601"/>
      <c r="JWY2" s="1601"/>
      <c r="JWZ2" s="1601"/>
      <c r="JXA2" s="1601"/>
      <c r="JXB2" s="1601"/>
      <c r="JXC2" s="1601"/>
      <c r="JXD2" s="1601"/>
      <c r="JXE2" s="1601"/>
      <c r="JXF2" s="1601"/>
      <c r="JXG2" s="1601"/>
      <c r="JXH2" s="1601"/>
      <c r="JXI2" s="1601"/>
      <c r="JXJ2" s="1601"/>
      <c r="JXK2" s="1601"/>
      <c r="JXL2" s="1601"/>
      <c r="JXM2" s="1601"/>
      <c r="JXN2" s="1601"/>
      <c r="JXO2" s="1601"/>
      <c r="JXP2" s="1601"/>
      <c r="JXQ2" s="1601"/>
      <c r="JXR2" s="1601"/>
      <c r="JXS2" s="1601"/>
      <c r="JXT2" s="1601"/>
      <c r="JXU2" s="1601"/>
      <c r="JXV2" s="1601"/>
      <c r="JXW2" s="1601"/>
      <c r="JXX2" s="1601"/>
      <c r="JXY2" s="1601"/>
      <c r="JXZ2" s="1601"/>
      <c r="JYA2" s="1601"/>
      <c r="JYB2" s="1601"/>
      <c r="JYC2" s="1601"/>
      <c r="JYD2" s="1601"/>
      <c r="JYE2" s="1601"/>
      <c r="JYF2" s="1601"/>
      <c r="JYG2" s="1601"/>
      <c r="JYH2" s="1601"/>
      <c r="JYI2" s="1601"/>
      <c r="JYJ2" s="1601"/>
      <c r="JYK2" s="1601"/>
      <c r="JYL2" s="1601"/>
      <c r="JYM2" s="1601"/>
      <c r="JYN2" s="1601"/>
      <c r="JYO2" s="1601"/>
      <c r="JYP2" s="1601"/>
      <c r="JYQ2" s="1601"/>
      <c r="JYR2" s="1601"/>
      <c r="JYS2" s="1601"/>
      <c r="JYT2" s="1601"/>
      <c r="JYU2" s="1601"/>
      <c r="JYV2" s="1601"/>
      <c r="JYW2" s="1601"/>
      <c r="JYX2" s="1601"/>
      <c r="JYY2" s="1601"/>
      <c r="JYZ2" s="1601"/>
      <c r="JZA2" s="1601"/>
      <c r="JZB2" s="1601"/>
      <c r="JZC2" s="1601"/>
      <c r="JZD2" s="1601"/>
      <c r="JZE2" s="1601"/>
      <c r="JZF2" s="1601"/>
      <c r="JZG2" s="1601"/>
      <c r="JZH2" s="1601"/>
      <c r="JZI2" s="1601"/>
      <c r="JZJ2" s="1601"/>
      <c r="JZK2" s="1601"/>
      <c r="JZL2" s="1601"/>
      <c r="JZM2" s="1601"/>
      <c r="JZN2" s="1601"/>
      <c r="JZO2" s="1601"/>
      <c r="JZP2" s="1601"/>
      <c r="JZQ2" s="1601"/>
      <c r="JZR2" s="1601"/>
      <c r="JZS2" s="1601"/>
      <c r="JZT2" s="1601"/>
      <c r="JZU2" s="1601"/>
      <c r="JZV2" s="1601"/>
      <c r="JZW2" s="1601"/>
      <c r="JZX2" s="1601"/>
      <c r="JZY2" s="1601"/>
      <c r="JZZ2" s="1601"/>
      <c r="KAA2" s="1601"/>
      <c r="KAB2" s="1601"/>
      <c r="KAC2" s="1601"/>
      <c r="KAD2" s="1601"/>
      <c r="KAE2" s="1601"/>
      <c r="KAF2" s="1601"/>
      <c r="KAG2" s="1601"/>
      <c r="KAH2" s="1601"/>
      <c r="KAI2" s="1601"/>
      <c r="KAJ2" s="1601"/>
      <c r="KAK2" s="1601"/>
      <c r="KAL2" s="1601"/>
      <c r="KAM2" s="1601"/>
      <c r="KAN2" s="1601"/>
      <c r="KAO2" s="1601"/>
      <c r="KAP2" s="1601"/>
      <c r="KAQ2" s="1601"/>
      <c r="KAR2" s="1601"/>
      <c r="KAS2" s="1601"/>
      <c r="KAT2" s="1601"/>
      <c r="KAU2" s="1601"/>
      <c r="KAV2" s="1601"/>
      <c r="KAW2" s="1601"/>
      <c r="KAX2" s="1601"/>
      <c r="KAY2" s="1601"/>
      <c r="KAZ2" s="1601"/>
      <c r="KBA2" s="1601"/>
      <c r="KBB2" s="1601"/>
      <c r="KBC2" s="1601"/>
      <c r="KBD2" s="1601"/>
      <c r="KBE2" s="1601"/>
      <c r="KBF2" s="1601"/>
      <c r="KBG2" s="1601"/>
      <c r="KBH2" s="1601"/>
      <c r="KBI2" s="1601"/>
      <c r="KBJ2" s="1601"/>
      <c r="KBK2" s="1601"/>
      <c r="KBL2" s="1601"/>
      <c r="KBM2" s="1601"/>
      <c r="KBN2" s="1601"/>
      <c r="KBO2" s="1601"/>
      <c r="KBP2" s="1601"/>
      <c r="KBQ2" s="1601"/>
      <c r="KBR2" s="1601"/>
      <c r="KBS2" s="1601"/>
      <c r="KBT2" s="1601"/>
      <c r="KBU2" s="1601"/>
      <c r="KBV2" s="1601"/>
      <c r="KBW2" s="1601"/>
      <c r="KBX2" s="1601"/>
      <c r="KBY2" s="1601"/>
      <c r="KBZ2" s="1601"/>
      <c r="KCA2" s="1601"/>
      <c r="KCB2" s="1601"/>
      <c r="KCC2" s="1601"/>
      <c r="KCD2" s="1601"/>
      <c r="KCE2" s="1601"/>
      <c r="KCF2" s="1601"/>
      <c r="KCG2" s="1601"/>
      <c r="KCH2" s="1601"/>
      <c r="KCI2" s="1601"/>
      <c r="KCJ2" s="1601"/>
      <c r="KCK2" s="1601"/>
      <c r="KCL2" s="1601"/>
      <c r="KCM2" s="1601"/>
      <c r="KCN2" s="1601"/>
      <c r="KCO2" s="1601"/>
      <c r="KCP2" s="1601"/>
      <c r="KCQ2" s="1601"/>
      <c r="KCR2" s="1601"/>
      <c r="KCS2" s="1601"/>
      <c r="KCT2" s="1601"/>
      <c r="KCU2" s="1601"/>
      <c r="KCV2" s="1601"/>
      <c r="KCW2" s="1601"/>
      <c r="KCX2" s="1601"/>
      <c r="KCY2" s="1601"/>
      <c r="KCZ2" s="1601"/>
      <c r="KDA2" s="1601"/>
      <c r="KDB2" s="1601"/>
      <c r="KDC2" s="1601"/>
      <c r="KDD2" s="1601"/>
      <c r="KDE2" s="1601"/>
      <c r="KDF2" s="1601"/>
      <c r="KDG2" s="1601"/>
      <c r="KDH2" s="1601"/>
      <c r="KDI2" s="1601"/>
      <c r="KDJ2" s="1601"/>
      <c r="KDK2" s="1601"/>
      <c r="KDL2" s="1601"/>
      <c r="KDM2" s="1601"/>
      <c r="KDN2" s="1601"/>
      <c r="KDO2" s="1601"/>
      <c r="KDP2" s="1601"/>
      <c r="KDQ2" s="1601"/>
      <c r="KDR2" s="1601"/>
      <c r="KDS2" s="1601"/>
      <c r="KDT2" s="1601"/>
      <c r="KDU2" s="1601"/>
      <c r="KDV2" s="1601"/>
      <c r="KDW2" s="1601"/>
      <c r="KDX2" s="1601"/>
      <c r="KDY2" s="1601"/>
      <c r="KDZ2" s="1601"/>
      <c r="KEA2" s="1601"/>
      <c r="KEB2" s="1601"/>
      <c r="KEC2" s="1601"/>
      <c r="KED2" s="1601"/>
      <c r="KEE2" s="1601"/>
      <c r="KEF2" s="1601"/>
      <c r="KEG2" s="1601"/>
      <c r="KEH2" s="1601"/>
      <c r="KEI2" s="1601"/>
      <c r="KEJ2" s="1601"/>
      <c r="KEK2" s="1601"/>
      <c r="KEL2" s="1601"/>
      <c r="KEM2" s="1601"/>
      <c r="KEN2" s="1601"/>
      <c r="KEO2" s="1601"/>
      <c r="KEP2" s="1601"/>
      <c r="KEQ2" s="1601"/>
      <c r="KER2" s="1601"/>
      <c r="KES2" s="1601"/>
      <c r="KET2" s="1601"/>
      <c r="KEU2" s="1601"/>
      <c r="KEV2" s="1601"/>
      <c r="KEW2" s="1601"/>
      <c r="KEX2" s="1601"/>
      <c r="KEY2" s="1601"/>
      <c r="KEZ2" s="1601"/>
      <c r="KFA2" s="1601"/>
      <c r="KFB2" s="1601"/>
      <c r="KFC2" s="1601"/>
      <c r="KFD2" s="1601"/>
      <c r="KFE2" s="1601"/>
      <c r="KFF2" s="1601"/>
      <c r="KFG2" s="1601"/>
      <c r="KFH2" s="1601"/>
      <c r="KFI2" s="1601"/>
      <c r="KFJ2" s="1601"/>
      <c r="KFK2" s="1601"/>
      <c r="KFL2" s="1601"/>
      <c r="KFM2" s="1601"/>
      <c r="KFN2" s="1601"/>
      <c r="KFO2" s="1601"/>
      <c r="KFP2" s="1601"/>
      <c r="KFQ2" s="1601"/>
      <c r="KFR2" s="1601"/>
      <c r="KFS2" s="1601"/>
      <c r="KFT2" s="1601"/>
      <c r="KFU2" s="1601"/>
      <c r="KFV2" s="1601"/>
      <c r="KFW2" s="1601"/>
      <c r="KFX2" s="1601"/>
      <c r="KFY2" s="1601"/>
      <c r="KFZ2" s="1601"/>
      <c r="KGA2" s="1601"/>
      <c r="KGB2" s="1601"/>
      <c r="KGC2" s="1601"/>
      <c r="KGD2" s="1601"/>
      <c r="KGE2" s="1601"/>
      <c r="KGF2" s="1601"/>
      <c r="KGG2" s="1601"/>
      <c r="KGH2" s="1601"/>
      <c r="KGI2" s="1601"/>
      <c r="KGJ2" s="1601"/>
      <c r="KGK2" s="1601"/>
      <c r="KGL2" s="1601"/>
      <c r="KGM2" s="1601"/>
      <c r="KGN2" s="1601"/>
      <c r="KGO2" s="1601"/>
      <c r="KGP2" s="1601"/>
      <c r="KGQ2" s="1601"/>
      <c r="KGR2" s="1601"/>
      <c r="KGS2" s="1601"/>
      <c r="KGT2" s="1601"/>
      <c r="KGU2" s="1601"/>
      <c r="KGV2" s="1601"/>
      <c r="KGW2" s="1601"/>
      <c r="KGX2" s="1601"/>
      <c r="KGY2" s="1601"/>
      <c r="KGZ2" s="1601"/>
      <c r="KHA2" s="1601"/>
      <c r="KHB2" s="1601"/>
      <c r="KHC2" s="1601"/>
      <c r="KHD2" s="1601"/>
      <c r="KHE2" s="1601"/>
      <c r="KHF2" s="1601"/>
      <c r="KHG2" s="1601"/>
      <c r="KHH2" s="1601"/>
      <c r="KHI2" s="1601"/>
      <c r="KHJ2" s="1601"/>
      <c r="KHK2" s="1601"/>
      <c r="KHL2" s="1601"/>
      <c r="KHM2" s="1601"/>
      <c r="KHN2" s="1601"/>
      <c r="KHO2" s="1601"/>
      <c r="KHP2" s="1601"/>
      <c r="KHQ2" s="1601"/>
      <c r="KHR2" s="1601"/>
      <c r="KHS2" s="1601"/>
      <c r="KHT2" s="1601"/>
      <c r="KHU2" s="1601"/>
      <c r="KHV2" s="1601"/>
      <c r="KHW2" s="1601"/>
      <c r="KHX2" s="1601"/>
      <c r="KHY2" s="1601"/>
      <c r="KHZ2" s="1601"/>
      <c r="KIA2" s="1601"/>
      <c r="KIB2" s="1601"/>
      <c r="KIC2" s="1601"/>
      <c r="KID2" s="1601"/>
      <c r="KIE2" s="1601"/>
      <c r="KIF2" s="1601"/>
      <c r="KIG2" s="1601"/>
      <c r="KIH2" s="1601"/>
      <c r="KII2" s="1601"/>
      <c r="KIJ2" s="1601"/>
      <c r="KIK2" s="1601"/>
      <c r="KIL2" s="1601"/>
      <c r="KIM2" s="1601"/>
      <c r="KIN2" s="1601"/>
      <c r="KIO2" s="1601"/>
      <c r="KIP2" s="1601"/>
      <c r="KIQ2" s="1601"/>
      <c r="KIR2" s="1601"/>
      <c r="KIS2" s="1601"/>
      <c r="KIT2" s="1601"/>
      <c r="KIU2" s="1601"/>
      <c r="KIV2" s="1601"/>
      <c r="KIW2" s="1601"/>
      <c r="KIX2" s="1601"/>
      <c r="KIY2" s="1601"/>
      <c r="KIZ2" s="1601"/>
      <c r="KJA2" s="1601"/>
      <c r="KJB2" s="1601"/>
      <c r="KJC2" s="1601"/>
      <c r="KJD2" s="1601"/>
      <c r="KJE2" s="1601"/>
      <c r="KJF2" s="1601"/>
      <c r="KJG2" s="1601"/>
      <c r="KJH2" s="1601"/>
      <c r="KJI2" s="1601"/>
      <c r="KJJ2" s="1601"/>
      <c r="KJK2" s="1601"/>
      <c r="KJL2" s="1601"/>
      <c r="KJM2" s="1601"/>
      <c r="KJN2" s="1601"/>
      <c r="KJO2" s="1601"/>
      <c r="KJP2" s="1601"/>
      <c r="KJQ2" s="1601"/>
      <c r="KJR2" s="1601"/>
      <c r="KJS2" s="1601"/>
      <c r="KJT2" s="1601"/>
      <c r="KJU2" s="1601"/>
      <c r="KJV2" s="1601"/>
      <c r="KJW2" s="1601"/>
      <c r="KJX2" s="1601"/>
      <c r="KJY2" s="1601"/>
      <c r="KJZ2" s="1601"/>
      <c r="KKA2" s="1601"/>
      <c r="KKB2" s="1601"/>
      <c r="KKC2" s="1601"/>
      <c r="KKD2" s="1601"/>
      <c r="KKE2" s="1601"/>
      <c r="KKF2" s="1601"/>
      <c r="KKG2" s="1601"/>
      <c r="KKH2" s="1601"/>
      <c r="KKI2" s="1601"/>
      <c r="KKJ2" s="1601"/>
      <c r="KKK2" s="1601"/>
      <c r="KKL2" s="1601"/>
      <c r="KKM2" s="1601"/>
      <c r="KKN2" s="1601"/>
      <c r="KKO2" s="1601"/>
      <c r="KKP2" s="1601"/>
      <c r="KKQ2" s="1601"/>
      <c r="KKR2" s="1601"/>
      <c r="KKS2" s="1601"/>
      <c r="KKT2" s="1601"/>
      <c r="KKU2" s="1601"/>
      <c r="KKV2" s="1601"/>
      <c r="KKW2" s="1601"/>
      <c r="KKX2" s="1601"/>
      <c r="KKY2" s="1601"/>
      <c r="KKZ2" s="1601"/>
      <c r="KLA2" s="1601"/>
      <c r="KLB2" s="1601"/>
      <c r="KLC2" s="1601"/>
      <c r="KLD2" s="1601"/>
      <c r="KLE2" s="1601"/>
      <c r="KLF2" s="1601"/>
      <c r="KLG2" s="1601"/>
      <c r="KLH2" s="1601"/>
      <c r="KLI2" s="1601"/>
      <c r="KLJ2" s="1601"/>
      <c r="KLK2" s="1601"/>
      <c r="KLL2" s="1601"/>
      <c r="KLM2" s="1601"/>
      <c r="KLN2" s="1601"/>
      <c r="KLO2" s="1601"/>
      <c r="KLP2" s="1601"/>
      <c r="KLQ2" s="1601"/>
      <c r="KLR2" s="1601"/>
      <c r="KLS2" s="1601"/>
      <c r="KLT2" s="1601"/>
      <c r="KLU2" s="1601"/>
      <c r="KLV2" s="1601"/>
      <c r="KLW2" s="1601"/>
      <c r="KLX2" s="1601"/>
      <c r="KLY2" s="1601"/>
      <c r="KLZ2" s="1601"/>
      <c r="KMA2" s="1601"/>
      <c r="KMB2" s="1601"/>
      <c r="KMC2" s="1601"/>
      <c r="KMD2" s="1601"/>
      <c r="KME2" s="1601"/>
      <c r="KMF2" s="1601"/>
      <c r="KMG2" s="1601"/>
      <c r="KMH2" s="1601"/>
      <c r="KMI2" s="1601"/>
      <c r="KMJ2" s="1601"/>
      <c r="KMK2" s="1601"/>
      <c r="KML2" s="1601"/>
      <c r="KMM2" s="1601"/>
      <c r="KMN2" s="1601"/>
      <c r="KMO2" s="1601"/>
      <c r="KMP2" s="1601"/>
      <c r="KMQ2" s="1601"/>
      <c r="KMR2" s="1601"/>
      <c r="KMS2" s="1601"/>
      <c r="KMT2" s="1601"/>
      <c r="KMU2" s="1601"/>
      <c r="KMV2" s="1601"/>
      <c r="KMW2" s="1601"/>
      <c r="KMX2" s="1601"/>
      <c r="KMY2" s="1601"/>
      <c r="KMZ2" s="1601"/>
      <c r="KNA2" s="1601"/>
      <c r="KNB2" s="1601"/>
      <c r="KNC2" s="1601"/>
      <c r="KND2" s="1601"/>
      <c r="KNE2" s="1601"/>
      <c r="KNF2" s="1601"/>
      <c r="KNG2" s="1601"/>
      <c r="KNH2" s="1601"/>
      <c r="KNI2" s="1601"/>
      <c r="KNJ2" s="1601"/>
      <c r="KNK2" s="1601"/>
      <c r="KNL2" s="1601"/>
      <c r="KNM2" s="1601"/>
      <c r="KNN2" s="1601"/>
      <c r="KNO2" s="1601"/>
      <c r="KNP2" s="1601"/>
      <c r="KNQ2" s="1601"/>
      <c r="KNR2" s="1601"/>
      <c r="KNS2" s="1601"/>
      <c r="KNT2" s="1601"/>
      <c r="KNU2" s="1601"/>
      <c r="KNV2" s="1601"/>
      <c r="KNW2" s="1601"/>
      <c r="KNX2" s="1601"/>
      <c r="KNY2" s="1601"/>
      <c r="KNZ2" s="1601"/>
      <c r="KOA2" s="1601"/>
      <c r="KOB2" s="1601"/>
      <c r="KOC2" s="1601"/>
      <c r="KOD2" s="1601"/>
      <c r="KOE2" s="1601"/>
      <c r="KOF2" s="1601"/>
      <c r="KOG2" s="1601"/>
      <c r="KOH2" s="1601"/>
      <c r="KOI2" s="1601"/>
      <c r="KOJ2" s="1601"/>
      <c r="KOK2" s="1601"/>
      <c r="KOL2" s="1601"/>
      <c r="KOM2" s="1601"/>
      <c r="KON2" s="1601"/>
      <c r="KOO2" s="1601"/>
      <c r="KOP2" s="1601"/>
      <c r="KOQ2" s="1601"/>
      <c r="KOR2" s="1601"/>
      <c r="KOS2" s="1601"/>
      <c r="KOT2" s="1601"/>
      <c r="KOU2" s="1601"/>
      <c r="KOV2" s="1601"/>
      <c r="KOW2" s="1601"/>
      <c r="KOX2" s="1601"/>
      <c r="KOY2" s="1601"/>
      <c r="KOZ2" s="1601"/>
      <c r="KPA2" s="1601"/>
      <c r="KPB2" s="1601"/>
      <c r="KPC2" s="1601"/>
      <c r="KPD2" s="1601"/>
      <c r="KPE2" s="1601"/>
      <c r="KPF2" s="1601"/>
      <c r="KPG2" s="1601"/>
      <c r="KPH2" s="1601"/>
      <c r="KPI2" s="1601"/>
      <c r="KPJ2" s="1601"/>
      <c r="KPK2" s="1601"/>
      <c r="KPL2" s="1601"/>
      <c r="KPM2" s="1601"/>
      <c r="KPN2" s="1601"/>
      <c r="KPO2" s="1601"/>
      <c r="KPP2" s="1601"/>
      <c r="KPQ2" s="1601"/>
      <c r="KPR2" s="1601"/>
      <c r="KPS2" s="1601"/>
      <c r="KPT2" s="1601"/>
      <c r="KPU2" s="1601"/>
      <c r="KPV2" s="1601"/>
      <c r="KPW2" s="1601"/>
      <c r="KPX2" s="1601"/>
      <c r="KPY2" s="1601"/>
      <c r="KPZ2" s="1601"/>
      <c r="KQA2" s="1601"/>
      <c r="KQB2" s="1601"/>
      <c r="KQC2" s="1601"/>
      <c r="KQD2" s="1601"/>
      <c r="KQE2" s="1601"/>
      <c r="KQF2" s="1601"/>
      <c r="KQG2" s="1601"/>
      <c r="KQH2" s="1601"/>
      <c r="KQI2" s="1601"/>
      <c r="KQJ2" s="1601"/>
      <c r="KQK2" s="1601"/>
      <c r="KQL2" s="1601"/>
      <c r="KQM2" s="1601"/>
      <c r="KQN2" s="1601"/>
      <c r="KQO2" s="1601"/>
      <c r="KQP2" s="1601"/>
      <c r="KQQ2" s="1601"/>
      <c r="KQR2" s="1601"/>
      <c r="KQS2" s="1601"/>
      <c r="KQT2" s="1601"/>
      <c r="KQU2" s="1601"/>
      <c r="KQV2" s="1601"/>
      <c r="KQW2" s="1601"/>
      <c r="KQX2" s="1601"/>
      <c r="KQY2" s="1601"/>
      <c r="KQZ2" s="1601"/>
      <c r="KRA2" s="1601"/>
      <c r="KRB2" s="1601"/>
      <c r="KRC2" s="1601"/>
      <c r="KRD2" s="1601"/>
      <c r="KRE2" s="1601"/>
      <c r="KRF2" s="1601"/>
      <c r="KRG2" s="1601"/>
      <c r="KRH2" s="1601"/>
      <c r="KRI2" s="1601"/>
      <c r="KRJ2" s="1601"/>
      <c r="KRK2" s="1601"/>
      <c r="KRL2" s="1601"/>
      <c r="KRM2" s="1601"/>
      <c r="KRN2" s="1601"/>
      <c r="KRO2" s="1601"/>
      <c r="KRP2" s="1601"/>
      <c r="KRQ2" s="1601"/>
      <c r="KRR2" s="1601"/>
      <c r="KRS2" s="1601"/>
      <c r="KRT2" s="1601"/>
      <c r="KRU2" s="1601"/>
      <c r="KRV2" s="1601"/>
      <c r="KRW2" s="1601"/>
      <c r="KRX2" s="1601"/>
      <c r="KRY2" s="1601"/>
      <c r="KRZ2" s="1601"/>
      <c r="KSA2" s="1601"/>
      <c r="KSB2" s="1601"/>
      <c r="KSC2" s="1601"/>
      <c r="KSD2" s="1601"/>
      <c r="KSE2" s="1601"/>
      <c r="KSF2" s="1601"/>
      <c r="KSG2" s="1601"/>
      <c r="KSH2" s="1601"/>
      <c r="KSI2" s="1601"/>
      <c r="KSJ2" s="1601"/>
      <c r="KSK2" s="1601"/>
      <c r="KSL2" s="1601"/>
      <c r="KSM2" s="1601"/>
      <c r="KSN2" s="1601"/>
      <c r="KSO2" s="1601"/>
      <c r="KSP2" s="1601"/>
      <c r="KSQ2" s="1601"/>
      <c r="KSR2" s="1601"/>
      <c r="KSS2" s="1601"/>
      <c r="KST2" s="1601"/>
      <c r="KSU2" s="1601"/>
      <c r="KSV2" s="1601"/>
      <c r="KSW2" s="1601"/>
      <c r="KSX2" s="1601"/>
      <c r="KSY2" s="1601"/>
      <c r="KSZ2" s="1601"/>
      <c r="KTA2" s="1601"/>
      <c r="KTB2" s="1601"/>
      <c r="KTC2" s="1601"/>
      <c r="KTD2" s="1601"/>
      <c r="KTE2" s="1601"/>
      <c r="KTF2" s="1601"/>
      <c r="KTG2" s="1601"/>
      <c r="KTH2" s="1601"/>
      <c r="KTI2" s="1601"/>
      <c r="KTJ2" s="1601"/>
      <c r="KTK2" s="1601"/>
      <c r="KTL2" s="1601"/>
      <c r="KTM2" s="1601"/>
      <c r="KTN2" s="1601"/>
      <c r="KTO2" s="1601"/>
      <c r="KTP2" s="1601"/>
      <c r="KTQ2" s="1601"/>
      <c r="KTR2" s="1601"/>
      <c r="KTS2" s="1601"/>
      <c r="KTT2" s="1601"/>
      <c r="KTU2" s="1601"/>
      <c r="KTV2" s="1601"/>
      <c r="KTW2" s="1601"/>
      <c r="KTX2" s="1601"/>
      <c r="KTY2" s="1601"/>
      <c r="KTZ2" s="1601"/>
      <c r="KUA2" s="1601"/>
      <c r="KUB2" s="1601"/>
      <c r="KUC2" s="1601"/>
      <c r="KUD2" s="1601"/>
      <c r="KUE2" s="1601"/>
      <c r="KUF2" s="1601"/>
      <c r="KUG2" s="1601"/>
      <c r="KUH2" s="1601"/>
      <c r="KUI2" s="1601"/>
      <c r="KUJ2" s="1601"/>
      <c r="KUK2" s="1601"/>
      <c r="KUL2" s="1601"/>
      <c r="KUM2" s="1601"/>
      <c r="KUN2" s="1601"/>
      <c r="KUO2" s="1601"/>
      <c r="KUP2" s="1601"/>
      <c r="KUQ2" s="1601"/>
      <c r="KUR2" s="1601"/>
      <c r="KUS2" s="1601"/>
      <c r="KUT2" s="1601"/>
      <c r="KUU2" s="1601"/>
      <c r="KUV2" s="1601"/>
      <c r="KUW2" s="1601"/>
      <c r="KUX2" s="1601"/>
      <c r="KUY2" s="1601"/>
      <c r="KUZ2" s="1601"/>
      <c r="KVA2" s="1601"/>
      <c r="KVB2" s="1601"/>
      <c r="KVC2" s="1601"/>
      <c r="KVD2" s="1601"/>
      <c r="KVE2" s="1601"/>
      <c r="KVF2" s="1601"/>
      <c r="KVG2" s="1601"/>
      <c r="KVH2" s="1601"/>
      <c r="KVI2" s="1601"/>
      <c r="KVJ2" s="1601"/>
      <c r="KVK2" s="1601"/>
      <c r="KVL2" s="1601"/>
      <c r="KVM2" s="1601"/>
      <c r="KVN2" s="1601"/>
      <c r="KVO2" s="1601"/>
      <c r="KVP2" s="1601"/>
      <c r="KVQ2" s="1601"/>
      <c r="KVR2" s="1601"/>
      <c r="KVS2" s="1601"/>
      <c r="KVT2" s="1601"/>
      <c r="KVU2" s="1601"/>
      <c r="KVV2" s="1601"/>
      <c r="KVW2" s="1601"/>
      <c r="KVX2" s="1601"/>
      <c r="KVY2" s="1601"/>
      <c r="KVZ2" s="1601"/>
      <c r="KWA2" s="1601"/>
      <c r="KWB2" s="1601"/>
      <c r="KWC2" s="1601"/>
      <c r="KWD2" s="1601"/>
      <c r="KWE2" s="1601"/>
      <c r="KWF2" s="1601"/>
      <c r="KWG2" s="1601"/>
      <c r="KWH2" s="1601"/>
      <c r="KWI2" s="1601"/>
      <c r="KWJ2" s="1601"/>
      <c r="KWK2" s="1601"/>
      <c r="KWL2" s="1601"/>
      <c r="KWM2" s="1601"/>
      <c r="KWN2" s="1601"/>
      <c r="KWO2" s="1601"/>
      <c r="KWP2" s="1601"/>
      <c r="KWQ2" s="1601"/>
      <c r="KWR2" s="1601"/>
      <c r="KWS2" s="1601"/>
      <c r="KWT2" s="1601"/>
      <c r="KWU2" s="1601"/>
      <c r="KWV2" s="1601"/>
      <c r="KWW2" s="1601"/>
      <c r="KWX2" s="1601"/>
      <c r="KWY2" s="1601"/>
      <c r="KWZ2" s="1601"/>
      <c r="KXA2" s="1601"/>
      <c r="KXB2" s="1601"/>
      <c r="KXC2" s="1601"/>
      <c r="KXD2" s="1601"/>
      <c r="KXE2" s="1601"/>
      <c r="KXF2" s="1601"/>
      <c r="KXG2" s="1601"/>
      <c r="KXH2" s="1601"/>
      <c r="KXI2" s="1601"/>
      <c r="KXJ2" s="1601"/>
      <c r="KXK2" s="1601"/>
      <c r="KXL2" s="1601"/>
      <c r="KXM2" s="1601"/>
      <c r="KXN2" s="1601"/>
      <c r="KXO2" s="1601"/>
      <c r="KXP2" s="1601"/>
      <c r="KXQ2" s="1601"/>
      <c r="KXR2" s="1601"/>
      <c r="KXS2" s="1601"/>
      <c r="KXT2" s="1601"/>
      <c r="KXU2" s="1601"/>
      <c r="KXV2" s="1601"/>
      <c r="KXW2" s="1601"/>
      <c r="KXX2" s="1601"/>
      <c r="KXY2" s="1601"/>
      <c r="KXZ2" s="1601"/>
      <c r="KYA2" s="1601"/>
      <c r="KYB2" s="1601"/>
      <c r="KYC2" s="1601"/>
      <c r="KYD2" s="1601"/>
      <c r="KYE2" s="1601"/>
      <c r="KYF2" s="1601"/>
      <c r="KYG2" s="1601"/>
      <c r="KYH2" s="1601"/>
      <c r="KYI2" s="1601"/>
      <c r="KYJ2" s="1601"/>
      <c r="KYK2" s="1601"/>
      <c r="KYL2" s="1601"/>
      <c r="KYM2" s="1601"/>
      <c r="KYN2" s="1601"/>
      <c r="KYO2" s="1601"/>
      <c r="KYP2" s="1601"/>
      <c r="KYQ2" s="1601"/>
      <c r="KYR2" s="1601"/>
      <c r="KYS2" s="1601"/>
      <c r="KYT2" s="1601"/>
      <c r="KYU2" s="1601"/>
      <c r="KYV2" s="1601"/>
      <c r="KYW2" s="1601"/>
      <c r="KYX2" s="1601"/>
      <c r="KYY2" s="1601"/>
      <c r="KYZ2" s="1601"/>
      <c r="KZA2" s="1601"/>
      <c r="KZB2" s="1601"/>
      <c r="KZC2" s="1601"/>
      <c r="KZD2" s="1601"/>
      <c r="KZE2" s="1601"/>
      <c r="KZF2" s="1601"/>
      <c r="KZG2" s="1601"/>
      <c r="KZH2" s="1601"/>
      <c r="KZI2" s="1601"/>
      <c r="KZJ2" s="1601"/>
      <c r="KZK2" s="1601"/>
      <c r="KZL2" s="1601"/>
      <c r="KZM2" s="1601"/>
      <c r="KZN2" s="1601"/>
      <c r="KZO2" s="1601"/>
      <c r="KZP2" s="1601"/>
      <c r="KZQ2" s="1601"/>
      <c r="KZR2" s="1601"/>
      <c r="KZS2" s="1601"/>
      <c r="KZT2" s="1601"/>
      <c r="KZU2" s="1601"/>
      <c r="KZV2" s="1601"/>
      <c r="KZW2" s="1601"/>
      <c r="KZX2" s="1601"/>
      <c r="KZY2" s="1601"/>
      <c r="KZZ2" s="1601"/>
      <c r="LAA2" s="1601"/>
      <c r="LAB2" s="1601"/>
      <c r="LAC2" s="1601"/>
      <c r="LAD2" s="1601"/>
      <c r="LAE2" s="1601"/>
      <c r="LAF2" s="1601"/>
      <c r="LAG2" s="1601"/>
      <c r="LAH2" s="1601"/>
      <c r="LAI2" s="1601"/>
      <c r="LAJ2" s="1601"/>
      <c r="LAK2" s="1601"/>
      <c r="LAL2" s="1601"/>
      <c r="LAM2" s="1601"/>
      <c r="LAN2" s="1601"/>
      <c r="LAO2" s="1601"/>
      <c r="LAP2" s="1601"/>
      <c r="LAQ2" s="1601"/>
      <c r="LAR2" s="1601"/>
      <c r="LAS2" s="1601"/>
      <c r="LAT2" s="1601"/>
      <c r="LAU2" s="1601"/>
      <c r="LAV2" s="1601"/>
      <c r="LAW2" s="1601"/>
      <c r="LAX2" s="1601"/>
      <c r="LAY2" s="1601"/>
      <c r="LAZ2" s="1601"/>
      <c r="LBA2" s="1601"/>
      <c r="LBB2" s="1601"/>
      <c r="LBC2" s="1601"/>
      <c r="LBD2" s="1601"/>
      <c r="LBE2" s="1601"/>
      <c r="LBF2" s="1601"/>
      <c r="LBG2" s="1601"/>
      <c r="LBH2" s="1601"/>
      <c r="LBI2" s="1601"/>
      <c r="LBJ2" s="1601"/>
      <c r="LBK2" s="1601"/>
      <c r="LBL2" s="1601"/>
      <c r="LBM2" s="1601"/>
      <c r="LBN2" s="1601"/>
      <c r="LBO2" s="1601"/>
      <c r="LBP2" s="1601"/>
      <c r="LBQ2" s="1601"/>
      <c r="LBR2" s="1601"/>
      <c r="LBS2" s="1601"/>
      <c r="LBT2" s="1601"/>
      <c r="LBU2" s="1601"/>
      <c r="LBV2" s="1601"/>
      <c r="LBW2" s="1601"/>
      <c r="LBX2" s="1601"/>
      <c r="LBY2" s="1601"/>
      <c r="LBZ2" s="1601"/>
      <c r="LCA2" s="1601"/>
      <c r="LCB2" s="1601"/>
      <c r="LCC2" s="1601"/>
      <c r="LCD2" s="1601"/>
      <c r="LCE2" s="1601"/>
      <c r="LCF2" s="1601"/>
      <c r="LCG2" s="1601"/>
      <c r="LCH2" s="1601"/>
      <c r="LCI2" s="1601"/>
      <c r="LCJ2" s="1601"/>
      <c r="LCK2" s="1601"/>
      <c r="LCL2" s="1601"/>
      <c r="LCM2" s="1601"/>
      <c r="LCN2" s="1601"/>
      <c r="LCO2" s="1601"/>
      <c r="LCP2" s="1601"/>
      <c r="LCQ2" s="1601"/>
      <c r="LCR2" s="1601"/>
      <c r="LCS2" s="1601"/>
      <c r="LCT2" s="1601"/>
      <c r="LCU2" s="1601"/>
      <c r="LCV2" s="1601"/>
      <c r="LCW2" s="1601"/>
      <c r="LCX2" s="1601"/>
      <c r="LCY2" s="1601"/>
      <c r="LCZ2" s="1601"/>
      <c r="LDA2" s="1601"/>
      <c r="LDB2" s="1601"/>
      <c r="LDC2" s="1601"/>
      <c r="LDD2" s="1601"/>
      <c r="LDE2" s="1601"/>
      <c r="LDF2" s="1601"/>
      <c r="LDG2" s="1601"/>
      <c r="LDH2" s="1601"/>
      <c r="LDI2" s="1601"/>
      <c r="LDJ2" s="1601"/>
      <c r="LDK2" s="1601"/>
      <c r="LDL2" s="1601"/>
      <c r="LDM2" s="1601"/>
      <c r="LDN2" s="1601"/>
      <c r="LDO2" s="1601"/>
      <c r="LDP2" s="1601"/>
      <c r="LDQ2" s="1601"/>
      <c r="LDR2" s="1601"/>
      <c r="LDS2" s="1601"/>
      <c r="LDT2" s="1601"/>
      <c r="LDU2" s="1601"/>
      <c r="LDV2" s="1601"/>
      <c r="LDW2" s="1601"/>
      <c r="LDX2" s="1601"/>
      <c r="LDY2" s="1601"/>
      <c r="LDZ2" s="1601"/>
      <c r="LEA2" s="1601"/>
      <c r="LEB2" s="1601"/>
      <c r="LEC2" s="1601"/>
      <c r="LED2" s="1601"/>
      <c r="LEE2" s="1601"/>
      <c r="LEF2" s="1601"/>
      <c r="LEG2" s="1601"/>
      <c r="LEH2" s="1601"/>
      <c r="LEI2" s="1601"/>
      <c r="LEJ2" s="1601"/>
      <c r="LEK2" s="1601"/>
      <c r="LEL2" s="1601"/>
      <c r="LEM2" s="1601"/>
      <c r="LEN2" s="1601"/>
      <c r="LEO2" s="1601"/>
      <c r="LEP2" s="1601"/>
      <c r="LEQ2" s="1601"/>
      <c r="LER2" s="1601"/>
      <c r="LES2" s="1601"/>
      <c r="LET2" s="1601"/>
      <c r="LEU2" s="1601"/>
      <c r="LEV2" s="1601"/>
      <c r="LEW2" s="1601"/>
      <c r="LEX2" s="1601"/>
      <c r="LEY2" s="1601"/>
      <c r="LEZ2" s="1601"/>
      <c r="LFA2" s="1601"/>
      <c r="LFB2" s="1601"/>
      <c r="LFC2" s="1601"/>
      <c r="LFD2" s="1601"/>
      <c r="LFE2" s="1601"/>
      <c r="LFF2" s="1601"/>
      <c r="LFG2" s="1601"/>
      <c r="LFH2" s="1601"/>
      <c r="LFI2" s="1601"/>
      <c r="LFJ2" s="1601"/>
      <c r="LFK2" s="1601"/>
      <c r="LFL2" s="1601"/>
      <c r="LFM2" s="1601"/>
      <c r="LFN2" s="1601"/>
      <c r="LFO2" s="1601"/>
      <c r="LFP2" s="1601"/>
      <c r="LFQ2" s="1601"/>
      <c r="LFR2" s="1601"/>
      <c r="LFS2" s="1601"/>
      <c r="LFT2" s="1601"/>
      <c r="LFU2" s="1601"/>
      <c r="LFV2" s="1601"/>
      <c r="LFW2" s="1601"/>
      <c r="LFX2" s="1601"/>
      <c r="LFY2" s="1601"/>
      <c r="LFZ2" s="1601"/>
      <c r="LGA2" s="1601"/>
      <c r="LGB2" s="1601"/>
      <c r="LGC2" s="1601"/>
      <c r="LGD2" s="1601"/>
      <c r="LGE2" s="1601"/>
      <c r="LGF2" s="1601"/>
      <c r="LGG2" s="1601"/>
      <c r="LGH2" s="1601"/>
      <c r="LGI2" s="1601"/>
      <c r="LGJ2" s="1601"/>
      <c r="LGK2" s="1601"/>
      <c r="LGL2" s="1601"/>
      <c r="LGM2" s="1601"/>
      <c r="LGN2" s="1601"/>
      <c r="LGO2" s="1601"/>
      <c r="LGP2" s="1601"/>
      <c r="LGQ2" s="1601"/>
      <c r="LGR2" s="1601"/>
      <c r="LGS2" s="1601"/>
      <c r="LGT2" s="1601"/>
      <c r="LGU2" s="1601"/>
      <c r="LGV2" s="1601"/>
      <c r="LGW2" s="1601"/>
      <c r="LGX2" s="1601"/>
      <c r="LGY2" s="1601"/>
      <c r="LGZ2" s="1601"/>
      <c r="LHA2" s="1601"/>
      <c r="LHB2" s="1601"/>
      <c r="LHC2" s="1601"/>
      <c r="LHD2" s="1601"/>
      <c r="LHE2" s="1601"/>
      <c r="LHF2" s="1601"/>
      <c r="LHG2" s="1601"/>
      <c r="LHH2" s="1601"/>
      <c r="LHI2" s="1601"/>
      <c r="LHJ2" s="1601"/>
      <c r="LHK2" s="1601"/>
      <c r="LHL2" s="1601"/>
      <c r="LHM2" s="1601"/>
      <c r="LHN2" s="1601"/>
      <c r="LHO2" s="1601"/>
      <c r="LHP2" s="1601"/>
      <c r="LHQ2" s="1601"/>
      <c r="LHR2" s="1601"/>
      <c r="LHS2" s="1601"/>
      <c r="LHT2" s="1601"/>
      <c r="LHU2" s="1601"/>
      <c r="LHV2" s="1601"/>
      <c r="LHW2" s="1601"/>
      <c r="LHX2" s="1601"/>
      <c r="LHY2" s="1601"/>
      <c r="LHZ2" s="1601"/>
      <c r="LIA2" s="1601"/>
      <c r="LIB2" s="1601"/>
      <c r="LIC2" s="1601"/>
      <c r="LID2" s="1601"/>
      <c r="LIE2" s="1601"/>
      <c r="LIF2" s="1601"/>
      <c r="LIG2" s="1601"/>
      <c r="LIH2" s="1601"/>
      <c r="LII2" s="1601"/>
      <c r="LIJ2" s="1601"/>
      <c r="LIK2" s="1601"/>
      <c r="LIL2" s="1601"/>
      <c r="LIM2" s="1601"/>
      <c r="LIN2" s="1601"/>
      <c r="LIO2" s="1601"/>
      <c r="LIP2" s="1601"/>
      <c r="LIQ2" s="1601"/>
      <c r="LIR2" s="1601"/>
      <c r="LIS2" s="1601"/>
      <c r="LIT2" s="1601"/>
      <c r="LIU2" s="1601"/>
      <c r="LIV2" s="1601"/>
      <c r="LIW2" s="1601"/>
      <c r="LIX2" s="1601"/>
      <c r="LIY2" s="1601"/>
      <c r="LIZ2" s="1601"/>
      <c r="LJA2" s="1601"/>
      <c r="LJB2" s="1601"/>
      <c r="LJC2" s="1601"/>
      <c r="LJD2" s="1601"/>
      <c r="LJE2" s="1601"/>
      <c r="LJF2" s="1601"/>
      <c r="LJG2" s="1601"/>
      <c r="LJH2" s="1601"/>
      <c r="LJI2" s="1601"/>
      <c r="LJJ2" s="1601"/>
      <c r="LJK2" s="1601"/>
      <c r="LJL2" s="1601"/>
      <c r="LJM2" s="1601"/>
      <c r="LJN2" s="1601"/>
      <c r="LJO2" s="1601"/>
      <c r="LJP2" s="1601"/>
      <c r="LJQ2" s="1601"/>
      <c r="LJR2" s="1601"/>
      <c r="LJS2" s="1601"/>
      <c r="LJT2" s="1601"/>
      <c r="LJU2" s="1601"/>
      <c r="LJV2" s="1601"/>
      <c r="LJW2" s="1601"/>
      <c r="LJX2" s="1601"/>
      <c r="LJY2" s="1601"/>
      <c r="LJZ2" s="1601"/>
      <c r="LKA2" s="1601"/>
      <c r="LKB2" s="1601"/>
      <c r="LKC2" s="1601"/>
      <c r="LKD2" s="1601"/>
      <c r="LKE2" s="1601"/>
      <c r="LKF2" s="1601"/>
      <c r="LKG2" s="1601"/>
      <c r="LKH2" s="1601"/>
      <c r="LKI2" s="1601"/>
      <c r="LKJ2" s="1601"/>
      <c r="LKK2" s="1601"/>
      <c r="LKL2" s="1601"/>
      <c r="LKM2" s="1601"/>
      <c r="LKN2" s="1601"/>
      <c r="LKO2" s="1601"/>
      <c r="LKP2" s="1601"/>
      <c r="LKQ2" s="1601"/>
      <c r="LKR2" s="1601"/>
      <c r="LKS2" s="1601"/>
      <c r="LKT2" s="1601"/>
      <c r="LKU2" s="1601"/>
      <c r="LKV2" s="1601"/>
      <c r="LKW2" s="1601"/>
      <c r="LKX2" s="1601"/>
      <c r="LKY2" s="1601"/>
      <c r="LKZ2" s="1601"/>
      <c r="LLA2" s="1601"/>
      <c r="LLB2" s="1601"/>
      <c r="LLC2" s="1601"/>
      <c r="LLD2" s="1601"/>
      <c r="LLE2" s="1601"/>
      <c r="LLF2" s="1601"/>
      <c r="LLG2" s="1601"/>
      <c r="LLH2" s="1601"/>
      <c r="LLI2" s="1601"/>
      <c r="LLJ2" s="1601"/>
      <c r="LLK2" s="1601"/>
      <c r="LLL2" s="1601"/>
      <c r="LLM2" s="1601"/>
      <c r="LLN2" s="1601"/>
      <c r="LLO2" s="1601"/>
      <c r="LLP2" s="1601"/>
      <c r="LLQ2" s="1601"/>
      <c r="LLR2" s="1601"/>
      <c r="LLS2" s="1601"/>
      <c r="LLT2" s="1601"/>
      <c r="LLU2" s="1601"/>
      <c r="LLV2" s="1601"/>
      <c r="LLW2" s="1601"/>
      <c r="LLX2" s="1601"/>
      <c r="LLY2" s="1601"/>
      <c r="LLZ2" s="1601"/>
      <c r="LMA2" s="1601"/>
      <c r="LMB2" s="1601"/>
      <c r="LMC2" s="1601"/>
      <c r="LMD2" s="1601"/>
      <c r="LME2" s="1601"/>
      <c r="LMF2" s="1601"/>
      <c r="LMG2" s="1601"/>
      <c r="LMH2" s="1601"/>
      <c r="LMI2" s="1601"/>
      <c r="LMJ2" s="1601"/>
      <c r="LMK2" s="1601"/>
      <c r="LML2" s="1601"/>
      <c r="LMM2" s="1601"/>
      <c r="LMN2" s="1601"/>
      <c r="LMO2" s="1601"/>
      <c r="LMP2" s="1601"/>
      <c r="LMQ2" s="1601"/>
      <c r="LMR2" s="1601"/>
      <c r="LMS2" s="1601"/>
      <c r="LMT2" s="1601"/>
      <c r="LMU2" s="1601"/>
      <c r="LMV2" s="1601"/>
      <c r="LMW2" s="1601"/>
      <c r="LMX2" s="1601"/>
      <c r="LMY2" s="1601"/>
      <c r="LMZ2" s="1601"/>
      <c r="LNA2" s="1601"/>
      <c r="LNB2" s="1601"/>
      <c r="LNC2" s="1601"/>
      <c r="LND2" s="1601"/>
      <c r="LNE2" s="1601"/>
      <c r="LNF2" s="1601"/>
      <c r="LNG2" s="1601"/>
      <c r="LNH2" s="1601"/>
      <c r="LNI2" s="1601"/>
      <c r="LNJ2" s="1601"/>
      <c r="LNK2" s="1601"/>
      <c r="LNL2" s="1601"/>
      <c r="LNM2" s="1601"/>
      <c r="LNN2" s="1601"/>
      <c r="LNO2" s="1601"/>
      <c r="LNP2" s="1601"/>
      <c r="LNQ2" s="1601"/>
      <c r="LNR2" s="1601"/>
      <c r="LNS2" s="1601"/>
      <c r="LNT2" s="1601"/>
      <c r="LNU2" s="1601"/>
      <c r="LNV2" s="1601"/>
      <c r="LNW2" s="1601"/>
      <c r="LNX2" s="1601"/>
      <c r="LNY2" s="1601"/>
      <c r="LNZ2" s="1601"/>
      <c r="LOA2" s="1601"/>
      <c r="LOB2" s="1601"/>
      <c r="LOC2" s="1601"/>
      <c r="LOD2" s="1601"/>
      <c r="LOE2" s="1601"/>
      <c r="LOF2" s="1601"/>
      <c r="LOG2" s="1601"/>
      <c r="LOH2" s="1601"/>
      <c r="LOI2" s="1601"/>
      <c r="LOJ2" s="1601"/>
      <c r="LOK2" s="1601"/>
      <c r="LOL2" s="1601"/>
      <c r="LOM2" s="1601"/>
      <c r="LON2" s="1601"/>
      <c r="LOO2" s="1601"/>
      <c r="LOP2" s="1601"/>
      <c r="LOQ2" s="1601"/>
      <c r="LOR2" s="1601"/>
      <c r="LOS2" s="1601"/>
      <c r="LOT2" s="1601"/>
      <c r="LOU2" s="1601"/>
      <c r="LOV2" s="1601"/>
      <c r="LOW2" s="1601"/>
      <c r="LOX2" s="1601"/>
      <c r="LOY2" s="1601"/>
      <c r="LOZ2" s="1601"/>
      <c r="LPA2" s="1601"/>
      <c r="LPB2" s="1601"/>
      <c r="LPC2" s="1601"/>
      <c r="LPD2" s="1601"/>
      <c r="LPE2" s="1601"/>
      <c r="LPF2" s="1601"/>
      <c r="LPG2" s="1601"/>
      <c r="LPH2" s="1601"/>
      <c r="LPI2" s="1601"/>
      <c r="LPJ2" s="1601"/>
      <c r="LPK2" s="1601"/>
      <c r="LPL2" s="1601"/>
      <c r="LPM2" s="1601"/>
      <c r="LPN2" s="1601"/>
      <c r="LPO2" s="1601"/>
      <c r="LPP2" s="1601"/>
      <c r="LPQ2" s="1601"/>
      <c r="LPR2" s="1601"/>
      <c r="LPS2" s="1601"/>
      <c r="LPT2" s="1601"/>
      <c r="LPU2" s="1601"/>
      <c r="LPV2" s="1601"/>
      <c r="LPW2" s="1601"/>
      <c r="LPX2" s="1601"/>
      <c r="LPY2" s="1601"/>
      <c r="LPZ2" s="1601"/>
      <c r="LQA2" s="1601"/>
      <c r="LQB2" s="1601"/>
      <c r="LQC2" s="1601"/>
      <c r="LQD2" s="1601"/>
      <c r="LQE2" s="1601"/>
      <c r="LQF2" s="1601"/>
      <c r="LQG2" s="1601"/>
      <c r="LQH2" s="1601"/>
      <c r="LQI2" s="1601"/>
      <c r="LQJ2" s="1601"/>
      <c r="LQK2" s="1601"/>
      <c r="LQL2" s="1601"/>
      <c r="LQM2" s="1601"/>
      <c r="LQN2" s="1601"/>
      <c r="LQO2" s="1601"/>
      <c r="LQP2" s="1601"/>
      <c r="LQQ2" s="1601"/>
      <c r="LQR2" s="1601"/>
      <c r="LQS2" s="1601"/>
      <c r="LQT2" s="1601"/>
      <c r="LQU2" s="1601"/>
      <c r="LQV2" s="1601"/>
      <c r="LQW2" s="1601"/>
      <c r="LQX2" s="1601"/>
      <c r="LQY2" s="1601"/>
      <c r="LQZ2" s="1601"/>
      <c r="LRA2" s="1601"/>
      <c r="LRB2" s="1601"/>
      <c r="LRC2" s="1601"/>
      <c r="LRD2" s="1601"/>
      <c r="LRE2" s="1601"/>
      <c r="LRF2" s="1601"/>
      <c r="LRG2" s="1601"/>
      <c r="LRH2" s="1601"/>
      <c r="LRI2" s="1601"/>
      <c r="LRJ2" s="1601"/>
      <c r="LRK2" s="1601"/>
      <c r="LRL2" s="1601"/>
      <c r="LRM2" s="1601"/>
      <c r="LRN2" s="1601"/>
      <c r="LRO2" s="1601"/>
      <c r="LRP2" s="1601"/>
      <c r="LRQ2" s="1601"/>
      <c r="LRR2" s="1601"/>
      <c r="LRS2" s="1601"/>
      <c r="LRT2" s="1601"/>
      <c r="LRU2" s="1601"/>
      <c r="LRV2" s="1601"/>
      <c r="LRW2" s="1601"/>
      <c r="LRX2" s="1601"/>
      <c r="LRY2" s="1601"/>
      <c r="LRZ2" s="1601"/>
      <c r="LSA2" s="1601"/>
      <c r="LSB2" s="1601"/>
      <c r="LSC2" s="1601"/>
      <c r="LSD2" s="1601"/>
      <c r="LSE2" s="1601"/>
      <c r="LSF2" s="1601"/>
      <c r="LSG2" s="1601"/>
      <c r="LSH2" s="1601"/>
      <c r="LSI2" s="1601"/>
      <c r="LSJ2" s="1601"/>
      <c r="LSK2" s="1601"/>
      <c r="LSL2" s="1601"/>
      <c r="LSM2" s="1601"/>
      <c r="LSN2" s="1601"/>
      <c r="LSO2" s="1601"/>
      <c r="LSP2" s="1601"/>
      <c r="LSQ2" s="1601"/>
      <c r="LSR2" s="1601"/>
      <c r="LSS2" s="1601"/>
      <c r="LST2" s="1601"/>
      <c r="LSU2" s="1601"/>
      <c r="LSV2" s="1601"/>
      <c r="LSW2" s="1601"/>
      <c r="LSX2" s="1601"/>
      <c r="LSY2" s="1601"/>
      <c r="LSZ2" s="1601"/>
      <c r="LTA2" s="1601"/>
      <c r="LTB2" s="1601"/>
      <c r="LTC2" s="1601"/>
      <c r="LTD2" s="1601"/>
      <c r="LTE2" s="1601"/>
      <c r="LTF2" s="1601"/>
      <c r="LTG2" s="1601"/>
      <c r="LTH2" s="1601"/>
      <c r="LTI2" s="1601"/>
      <c r="LTJ2" s="1601"/>
      <c r="LTK2" s="1601"/>
      <c r="LTL2" s="1601"/>
      <c r="LTM2" s="1601"/>
      <c r="LTN2" s="1601"/>
      <c r="LTO2" s="1601"/>
      <c r="LTP2" s="1601"/>
      <c r="LTQ2" s="1601"/>
      <c r="LTR2" s="1601"/>
      <c r="LTS2" s="1601"/>
      <c r="LTT2" s="1601"/>
      <c r="LTU2" s="1601"/>
      <c r="LTV2" s="1601"/>
      <c r="LTW2" s="1601"/>
      <c r="LTX2" s="1601"/>
      <c r="LTY2" s="1601"/>
      <c r="LTZ2" s="1601"/>
      <c r="LUA2" s="1601"/>
      <c r="LUB2" s="1601"/>
      <c r="LUC2" s="1601"/>
      <c r="LUD2" s="1601"/>
      <c r="LUE2" s="1601"/>
      <c r="LUF2" s="1601"/>
      <c r="LUG2" s="1601"/>
      <c r="LUH2" s="1601"/>
      <c r="LUI2" s="1601"/>
      <c r="LUJ2" s="1601"/>
      <c r="LUK2" s="1601"/>
      <c r="LUL2" s="1601"/>
      <c r="LUM2" s="1601"/>
      <c r="LUN2" s="1601"/>
      <c r="LUO2" s="1601"/>
      <c r="LUP2" s="1601"/>
      <c r="LUQ2" s="1601"/>
      <c r="LUR2" s="1601"/>
      <c r="LUS2" s="1601"/>
      <c r="LUT2" s="1601"/>
      <c r="LUU2" s="1601"/>
      <c r="LUV2" s="1601"/>
      <c r="LUW2" s="1601"/>
      <c r="LUX2" s="1601"/>
      <c r="LUY2" s="1601"/>
      <c r="LUZ2" s="1601"/>
      <c r="LVA2" s="1601"/>
      <c r="LVB2" s="1601"/>
      <c r="LVC2" s="1601"/>
      <c r="LVD2" s="1601"/>
      <c r="LVE2" s="1601"/>
      <c r="LVF2" s="1601"/>
      <c r="LVG2" s="1601"/>
      <c r="LVH2" s="1601"/>
      <c r="LVI2" s="1601"/>
      <c r="LVJ2" s="1601"/>
      <c r="LVK2" s="1601"/>
      <c r="LVL2" s="1601"/>
      <c r="LVM2" s="1601"/>
      <c r="LVN2" s="1601"/>
      <c r="LVO2" s="1601"/>
      <c r="LVP2" s="1601"/>
      <c r="LVQ2" s="1601"/>
      <c r="LVR2" s="1601"/>
      <c r="LVS2" s="1601"/>
      <c r="LVT2" s="1601"/>
      <c r="LVU2" s="1601"/>
      <c r="LVV2" s="1601"/>
      <c r="LVW2" s="1601"/>
      <c r="LVX2" s="1601"/>
      <c r="LVY2" s="1601"/>
      <c r="LVZ2" s="1601"/>
      <c r="LWA2" s="1601"/>
      <c r="LWB2" s="1601"/>
      <c r="LWC2" s="1601"/>
      <c r="LWD2" s="1601"/>
      <c r="LWE2" s="1601"/>
      <c r="LWF2" s="1601"/>
      <c r="LWG2" s="1601"/>
      <c r="LWH2" s="1601"/>
      <c r="LWI2" s="1601"/>
      <c r="LWJ2" s="1601"/>
      <c r="LWK2" s="1601"/>
      <c r="LWL2" s="1601"/>
      <c r="LWM2" s="1601"/>
      <c r="LWN2" s="1601"/>
      <c r="LWO2" s="1601"/>
      <c r="LWP2" s="1601"/>
      <c r="LWQ2" s="1601"/>
      <c r="LWR2" s="1601"/>
      <c r="LWS2" s="1601"/>
      <c r="LWT2" s="1601"/>
      <c r="LWU2" s="1601"/>
      <c r="LWV2" s="1601"/>
      <c r="LWW2" s="1601"/>
      <c r="LWX2" s="1601"/>
      <c r="LWY2" s="1601"/>
      <c r="LWZ2" s="1601"/>
      <c r="LXA2" s="1601"/>
      <c r="LXB2" s="1601"/>
      <c r="LXC2" s="1601"/>
      <c r="LXD2" s="1601"/>
      <c r="LXE2" s="1601"/>
      <c r="LXF2" s="1601"/>
      <c r="LXG2" s="1601"/>
      <c r="LXH2" s="1601"/>
      <c r="LXI2" s="1601"/>
      <c r="LXJ2" s="1601"/>
      <c r="LXK2" s="1601"/>
      <c r="LXL2" s="1601"/>
      <c r="LXM2" s="1601"/>
      <c r="LXN2" s="1601"/>
      <c r="LXO2" s="1601"/>
      <c r="LXP2" s="1601"/>
      <c r="LXQ2" s="1601"/>
      <c r="LXR2" s="1601"/>
      <c r="LXS2" s="1601"/>
      <c r="LXT2" s="1601"/>
      <c r="LXU2" s="1601"/>
      <c r="LXV2" s="1601"/>
      <c r="LXW2" s="1601"/>
      <c r="LXX2" s="1601"/>
      <c r="LXY2" s="1601"/>
      <c r="LXZ2" s="1601"/>
      <c r="LYA2" s="1601"/>
      <c r="LYB2" s="1601"/>
      <c r="LYC2" s="1601"/>
      <c r="LYD2" s="1601"/>
      <c r="LYE2" s="1601"/>
      <c r="LYF2" s="1601"/>
      <c r="LYG2" s="1601"/>
      <c r="LYH2" s="1601"/>
      <c r="LYI2" s="1601"/>
      <c r="LYJ2" s="1601"/>
      <c r="LYK2" s="1601"/>
      <c r="LYL2" s="1601"/>
      <c r="LYM2" s="1601"/>
      <c r="LYN2" s="1601"/>
      <c r="LYO2" s="1601"/>
      <c r="LYP2" s="1601"/>
      <c r="LYQ2" s="1601"/>
      <c r="LYR2" s="1601"/>
      <c r="LYS2" s="1601"/>
      <c r="LYT2" s="1601"/>
      <c r="LYU2" s="1601"/>
      <c r="LYV2" s="1601"/>
      <c r="LYW2" s="1601"/>
      <c r="LYX2" s="1601"/>
      <c r="LYY2" s="1601"/>
      <c r="LYZ2" s="1601"/>
      <c r="LZA2" s="1601"/>
      <c r="LZB2" s="1601"/>
      <c r="LZC2" s="1601"/>
      <c r="LZD2" s="1601"/>
      <c r="LZE2" s="1601"/>
      <c r="LZF2" s="1601"/>
      <c r="LZG2" s="1601"/>
      <c r="LZH2" s="1601"/>
      <c r="LZI2" s="1601"/>
      <c r="LZJ2" s="1601"/>
      <c r="LZK2" s="1601"/>
      <c r="LZL2" s="1601"/>
      <c r="LZM2" s="1601"/>
      <c r="LZN2" s="1601"/>
      <c r="LZO2" s="1601"/>
      <c r="LZP2" s="1601"/>
      <c r="LZQ2" s="1601"/>
      <c r="LZR2" s="1601"/>
      <c r="LZS2" s="1601"/>
      <c r="LZT2" s="1601"/>
      <c r="LZU2" s="1601"/>
      <c r="LZV2" s="1601"/>
      <c r="LZW2" s="1601"/>
      <c r="LZX2" s="1601"/>
      <c r="LZY2" s="1601"/>
      <c r="LZZ2" s="1601"/>
      <c r="MAA2" s="1601"/>
      <c r="MAB2" s="1601"/>
      <c r="MAC2" s="1601"/>
      <c r="MAD2" s="1601"/>
      <c r="MAE2" s="1601"/>
      <c r="MAF2" s="1601"/>
      <c r="MAG2" s="1601"/>
      <c r="MAH2" s="1601"/>
      <c r="MAI2" s="1601"/>
      <c r="MAJ2" s="1601"/>
      <c r="MAK2" s="1601"/>
      <c r="MAL2" s="1601"/>
      <c r="MAM2" s="1601"/>
      <c r="MAN2" s="1601"/>
      <c r="MAO2" s="1601"/>
      <c r="MAP2" s="1601"/>
      <c r="MAQ2" s="1601"/>
      <c r="MAR2" s="1601"/>
      <c r="MAS2" s="1601"/>
      <c r="MAT2" s="1601"/>
      <c r="MAU2" s="1601"/>
      <c r="MAV2" s="1601"/>
      <c r="MAW2" s="1601"/>
      <c r="MAX2" s="1601"/>
      <c r="MAY2" s="1601"/>
      <c r="MAZ2" s="1601"/>
      <c r="MBA2" s="1601"/>
      <c r="MBB2" s="1601"/>
      <c r="MBC2" s="1601"/>
      <c r="MBD2" s="1601"/>
      <c r="MBE2" s="1601"/>
      <c r="MBF2" s="1601"/>
      <c r="MBG2" s="1601"/>
      <c r="MBH2" s="1601"/>
      <c r="MBI2" s="1601"/>
      <c r="MBJ2" s="1601"/>
      <c r="MBK2" s="1601"/>
      <c r="MBL2" s="1601"/>
      <c r="MBM2" s="1601"/>
      <c r="MBN2" s="1601"/>
      <c r="MBO2" s="1601"/>
      <c r="MBP2" s="1601"/>
      <c r="MBQ2" s="1601"/>
      <c r="MBR2" s="1601"/>
      <c r="MBS2" s="1601"/>
      <c r="MBT2" s="1601"/>
      <c r="MBU2" s="1601"/>
      <c r="MBV2" s="1601"/>
      <c r="MBW2" s="1601"/>
      <c r="MBX2" s="1601"/>
      <c r="MBY2" s="1601"/>
      <c r="MBZ2" s="1601"/>
      <c r="MCA2" s="1601"/>
      <c r="MCB2" s="1601"/>
      <c r="MCC2" s="1601"/>
      <c r="MCD2" s="1601"/>
      <c r="MCE2" s="1601"/>
      <c r="MCF2" s="1601"/>
      <c r="MCG2" s="1601"/>
      <c r="MCH2" s="1601"/>
      <c r="MCI2" s="1601"/>
      <c r="MCJ2" s="1601"/>
      <c r="MCK2" s="1601"/>
      <c r="MCL2" s="1601"/>
      <c r="MCM2" s="1601"/>
      <c r="MCN2" s="1601"/>
      <c r="MCO2" s="1601"/>
      <c r="MCP2" s="1601"/>
      <c r="MCQ2" s="1601"/>
      <c r="MCR2" s="1601"/>
      <c r="MCS2" s="1601"/>
      <c r="MCT2" s="1601"/>
      <c r="MCU2" s="1601"/>
      <c r="MCV2" s="1601"/>
      <c r="MCW2" s="1601"/>
      <c r="MCX2" s="1601"/>
      <c r="MCY2" s="1601"/>
      <c r="MCZ2" s="1601"/>
      <c r="MDA2" s="1601"/>
      <c r="MDB2" s="1601"/>
      <c r="MDC2" s="1601"/>
      <c r="MDD2" s="1601"/>
      <c r="MDE2" s="1601"/>
      <c r="MDF2" s="1601"/>
      <c r="MDG2" s="1601"/>
      <c r="MDH2" s="1601"/>
      <c r="MDI2" s="1601"/>
      <c r="MDJ2" s="1601"/>
      <c r="MDK2" s="1601"/>
      <c r="MDL2" s="1601"/>
      <c r="MDM2" s="1601"/>
      <c r="MDN2" s="1601"/>
      <c r="MDO2" s="1601"/>
      <c r="MDP2" s="1601"/>
      <c r="MDQ2" s="1601"/>
      <c r="MDR2" s="1601"/>
      <c r="MDS2" s="1601"/>
      <c r="MDT2" s="1601"/>
      <c r="MDU2" s="1601"/>
      <c r="MDV2" s="1601"/>
      <c r="MDW2" s="1601"/>
      <c r="MDX2" s="1601"/>
      <c r="MDY2" s="1601"/>
      <c r="MDZ2" s="1601"/>
      <c r="MEA2" s="1601"/>
      <c r="MEB2" s="1601"/>
      <c r="MEC2" s="1601"/>
      <c r="MED2" s="1601"/>
      <c r="MEE2" s="1601"/>
      <c r="MEF2" s="1601"/>
      <c r="MEG2" s="1601"/>
      <c r="MEH2" s="1601"/>
      <c r="MEI2" s="1601"/>
      <c r="MEJ2" s="1601"/>
      <c r="MEK2" s="1601"/>
      <c r="MEL2" s="1601"/>
      <c r="MEM2" s="1601"/>
      <c r="MEN2" s="1601"/>
      <c r="MEO2" s="1601"/>
      <c r="MEP2" s="1601"/>
      <c r="MEQ2" s="1601"/>
      <c r="MER2" s="1601"/>
      <c r="MES2" s="1601"/>
      <c r="MET2" s="1601"/>
      <c r="MEU2" s="1601"/>
      <c r="MEV2" s="1601"/>
      <c r="MEW2" s="1601"/>
      <c r="MEX2" s="1601"/>
      <c r="MEY2" s="1601"/>
      <c r="MEZ2" s="1601"/>
      <c r="MFA2" s="1601"/>
      <c r="MFB2" s="1601"/>
      <c r="MFC2" s="1601"/>
      <c r="MFD2" s="1601"/>
      <c r="MFE2" s="1601"/>
      <c r="MFF2" s="1601"/>
      <c r="MFG2" s="1601"/>
      <c r="MFH2" s="1601"/>
      <c r="MFI2" s="1601"/>
      <c r="MFJ2" s="1601"/>
      <c r="MFK2" s="1601"/>
      <c r="MFL2" s="1601"/>
      <c r="MFM2" s="1601"/>
      <c r="MFN2" s="1601"/>
      <c r="MFO2" s="1601"/>
      <c r="MFP2" s="1601"/>
      <c r="MFQ2" s="1601"/>
      <c r="MFR2" s="1601"/>
      <c r="MFS2" s="1601"/>
      <c r="MFT2" s="1601"/>
      <c r="MFU2" s="1601"/>
      <c r="MFV2" s="1601"/>
      <c r="MFW2" s="1601"/>
      <c r="MFX2" s="1601"/>
      <c r="MFY2" s="1601"/>
      <c r="MFZ2" s="1601"/>
      <c r="MGA2" s="1601"/>
      <c r="MGB2" s="1601"/>
      <c r="MGC2" s="1601"/>
      <c r="MGD2" s="1601"/>
      <c r="MGE2" s="1601"/>
      <c r="MGF2" s="1601"/>
      <c r="MGG2" s="1601"/>
      <c r="MGH2" s="1601"/>
      <c r="MGI2" s="1601"/>
      <c r="MGJ2" s="1601"/>
      <c r="MGK2" s="1601"/>
      <c r="MGL2" s="1601"/>
      <c r="MGM2" s="1601"/>
      <c r="MGN2" s="1601"/>
      <c r="MGO2" s="1601"/>
      <c r="MGP2" s="1601"/>
      <c r="MGQ2" s="1601"/>
      <c r="MGR2" s="1601"/>
      <c r="MGS2" s="1601"/>
      <c r="MGT2" s="1601"/>
      <c r="MGU2" s="1601"/>
      <c r="MGV2" s="1601"/>
      <c r="MGW2" s="1601"/>
      <c r="MGX2" s="1601"/>
      <c r="MGY2" s="1601"/>
      <c r="MGZ2" s="1601"/>
      <c r="MHA2" s="1601"/>
      <c r="MHB2" s="1601"/>
      <c r="MHC2" s="1601"/>
      <c r="MHD2" s="1601"/>
      <c r="MHE2" s="1601"/>
      <c r="MHF2" s="1601"/>
      <c r="MHG2" s="1601"/>
      <c r="MHH2" s="1601"/>
      <c r="MHI2" s="1601"/>
      <c r="MHJ2" s="1601"/>
      <c r="MHK2" s="1601"/>
      <c r="MHL2" s="1601"/>
      <c r="MHM2" s="1601"/>
      <c r="MHN2" s="1601"/>
      <c r="MHO2" s="1601"/>
      <c r="MHP2" s="1601"/>
      <c r="MHQ2" s="1601"/>
      <c r="MHR2" s="1601"/>
      <c r="MHS2" s="1601"/>
      <c r="MHT2" s="1601"/>
      <c r="MHU2" s="1601"/>
      <c r="MHV2" s="1601"/>
      <c r="MHW2" s="1601"/>
      <c r="MHX2" s="1601"/>
      <c r="MHY2" s="1601"/>
      <c r="MHZ2" s="1601"/>
      <c r="MIA2" s="1601"/>
      <c r="MIB2" s="1601"/>
      <c r="MIC2" s="1601"/>
      <c r="MID2" s="1601"/>
      <c r="MIE2" s="1601"/>
      <c r="MIF2" s="1601"/>
      <c r="MIG2" s="1601"/>
      <c r="MIH2" s="1601"/>
      <c r="MII2" s="1601"/>
      <c r="MIJ2" s="1601"/>
      <c r="MIK2" s="1601"/>
      <c r="MIL2" s="1601"/>
      <c r="MIM2" s="1601"/>
      <c r="MIN2" s="1601"/>
      <c r="MIO2" s="1601"/>
      <c r="MIP2" s="1601"/>
      <c r="MIQ2" s="1601"/>
      <c r="MIR2" s="1601"/>
      <c r="MIS2" s="1601"/>
      <c r="MIT2" s="1601"/>
      <c r="MIU2" s="1601"/>
      <c r="MIV2" s="1601"/>
      <c r="MIW2" s="1601"/>
      <c r="MIX2" s="1601"/>
      <c r="MIY2" s="1601"/>
      <c r="MIZ2" s="1601"/>
      <c r="MJA2" s="1601"/>
      <c r="MJB2" s="1601"/>
      <c r="MJC2" s="1601"/>
      <c r="MJD2" s="1601"/>
      <c r="MJE2" s="1601"/>
      <c r="MJF2" s="1601"/>
      <c r="MJG2" s="1601"/>
      <c r="MJH2" s="1601"/>
      <c r="MJI2" s="1601"/>
      <c r="MJJ2" s="1601"/>
      <c r="MJK2" s="1601"/>
      <c r="MJL2" s="1601"/>
      <c r="MJM2" s="1601"/>
      <c r="MJN2" s="1601"/>
      <c r="MJO2" s="1601"/>
      <c r="MJP2" s="1601"/>
      <c r="MJQ2" s="1601"/>
      <c r="MJR2" s="1601"/>
      <c r="MJS2" s="1601"/>
      <c r="MJT2" s="1601"/>
      <c r="MJU2" s="1601"/>
      <c r="MJV2" s="1601"/>
      <c r="MJW2" s="1601"/>
      <c r="MJX2" s="1601"/>
      <c r="MJY2" s="1601"/>
      <c r="MJZ2" s="1601"/>
      <c r="MKA2" s="1601"/>
      <c r="MKB2" s="1601"/>
      <c r="MKC2" s="1601"/>
      <c r="MKD2" s="1601"/>
      <c r="MKE2" s="1601"/>
      <c r="MKF2" s="1601"/>
      <c r="MKG2" s="1601"/>
      <c r="MKH2" s="1601"/>
      <c r="MKI2" s="1601"/>
      <c r="MKJ2" s="1601"/>
      <c r="MKK2" s="1601"/>
      <c r="MKL2" s="1601"/>
      <c r="MKM2" s="1601"/>
      <c r="MKN2" s="1601"/>
      <c r="MKO2" s="1601"/>
      <c r="MKP2" s="1601"/>
      <c r="MKQ2" s="1601"/>
      <c r="MKR2" s="1601"/>
      <c r="MKS2" s="1601"/>
      <c r="MKT2" s="1601"/>
      <c r="MKU2" s="1601"/>
      <c r="MKV2" s="1601"/>
      <c r="MKW2" s="1601"/>
      <c r="MKX2" s="1601"/>
      <c r="MKY2" s="1601"/>
      <c r="MKZ2" s="1601"/>
      <c r="MLA2" s="1601"/>
      <c r="MLB2" s="1601"/>
      <c r="MLC2" s="1601"/>
      <c r="MLD2" s="1601"/>
      <c r="MLE2" s="1601"/>
      <c r="MLF2" s="1601"/>
      <c r="MLG2" s="1601"/>
      <c r="MLH2" s="1601"/>
      <c r="MLI2" s="1601"/>
      <c r="MLJ2" s="1601"/>
      <c r="MLK2" s="1601"/>
      <c r="MLL2" s="1601"/>
      <c r="MLM2" s="1601"/>
      <c r="MLN2" s="1601"/>
      <c r="MLO2" s="1601"/>
      <c r="MLP2" s="1601"/>
      <c r="MLQ2" s="1601"/>
      <c r="MLR2" s="1601"/>
      <c r="MLS2" s="1601"/>
      <c r="MLT2" s="1601"/>
      <c r="MLU2" s="1601"/>
      <c r="MLV2" s="1601"/>
      <c r="MLW2" s="1601"/>
      <c r="MLX2" s="1601"/>
      <c r="MLY2" s="1601"/>
      <c r="MLZ2" s="1601"/>
      <c r="MMA2" s="1601"/>
      <c r="MMB2" s="1601"/>
      <c r="MMC2" s="1601"/>
      <c r="MMD2" s="1601"/>
      <c r="MME2" s="1601"/>
      <c r="MMF2" s="1601"/>
      <c r="MMG2" s="1601"/>
      <c r="MMH2" s="1601"/>
      <c r="MMI2" s="1601"/>
      <c r="MMJ2" s="1601"/>
      <c r="MMK2" s="1601"/>
      <c r="MML2" s="1601"/>
      <c r="MMM2" s="1601"/>
      <c r="MMN2" s="1601"/>
      <c r="MMO2" s="1601"/>
      <c r="MMP2" s="1601"/>
      <c r="MMQ2" s="1601"/>
      <c r="MMR2" s="1601"/>
      <c r="MMS2" s="1601"/>
      <c r="MMT2" s="1601"/>
      <c r="MMU2" s="1601"/>
      <c r="MMV2" s="1601"/>
      <c r="MMW2" s="1601"/>
      <c r="MMX2" s="1601"/>
      <c r="MMY2" s="1601"/>
      <c r="MMZ2" s="1601"/>
      <c r="MNA2" s="1601"/>
      <c r="MNB2" s="1601"/>
      <c r="MNC2" s="1601"/>
      <c r="MND2" s="1601"/>
      <c r="MNE2" s="1601"/>
      <c r="MNF2" s="1601"/>
      <c r="MNG2" s="1601"/>
      <c r="MNH2" s="1601"/>
      <c r="MNI2" s="1601"/>
      <c r="MNJ2" s="1601"/>
      <c r="MNK2" s="1601"/>
      <c r="MNL2" s="1601"/>
      <c r="MNM2" s="1601"/>
      <c r="MNN2" s="1601"/>
      <c r="MNO2" s="1601"/>
      <c r="MNP2" s="1601"/>
      <c r="MNQ2" s="1601"/>
      <c r="MNR2" s="1601"/>
      <c r="MNS2" s="1601"/>
      <c r="MNT2" s="1601"/>
      <c r="MNU2" s="1601"/>
      <c r="MNV2" s="1601"/>
      <c r="MNW2" s="1601"/>
      <c r="MNX2" s="1601"/>
      <c r="MNY2" s="1601"/>
      <c r="MNZ2" s="1601"/>
      <c r="MOA2" s="1601"/>
      <c r="MOB2" s="1601"/>
      <c r="MOC2" s="1601"/>
      <c r="MOD2" s="1601"/>
      <c r="MOE2" s="1601"/>
      <c r="MOF2" s="1601"/>
      <c r="MOG2" s="1601"/>
      <c r="MOH2" s="1601"/>
      <c r="MOI2" s="1601"/>
      <c r="MOJ2" s="1601"/>
      <c r="MOK2" s="1601"/>
      <c r="MOL2" s="1601"/>
      <c r="MOM2" s="1601"/>
      <c r="MON2" s="1601"/>
      <c r="MOO2" s="1601"/>
      <c r="MOP2" s="1601"/>
      <c r="MOQ2" s="1601"/>
      <c r="MOR2" s="1601"/>
      <c r="MOS2" s="1601"/>
      <c r="MOT2" s="1601"/>
      <c r="MOU2" s="1601"/>
      <c r="MOV2" s="1601"/>
      <c r="MOW2" s="1601"/>
      <c r="MOX2" s="1601"/>
      <c r="MOY2" s="1601"/>
      <c r="MOZ2" s="1601"/>
      <c r="MPA2" s="1601"/>
      <c r="MPB2" s="1601"/>
      <c r="MPC2" s="1601"/>
      <c r="MPD2" s="1601"/>
      <c r="MPE2" s="1601"/>
      <c r="MPF2" s="1601"/>
      <c r="MPG2" s="1601"/>
      <c r="MPH2" s="1601"/>
      <c r="MPI2" s="1601"/>
      <c r="MPJ2" s="1601"/>
      <c r="MPK2" s="1601"/>
      <c r="MPL2" s="1601"/>
      <c r="MPM2" s="1601"/>
      <c r="MPN2" s="1601"/>
      <c r="MPO2" s="1601"/>
      <c r="MPP2" s="1601"/>
      <c r="MPQ2" s="1601"/>
      <c r="MPR2" s="1601"/>
      <c r="MPS2" s="1601"/>
      <c r="MPT2" s="1601"/>
      <c r="MPU2" s="1601"/>
      <c r="MPV2" s="1601"/>
      <c r="MPW2" s="1601"/>
      <c r="MPX2" s="1601"/>
      <c r="MPY2" s="1601"/>
      <c r="MPZ2" s="1601"/>
      <c r="MQA2" s="1601"/>
      <c r="MQB2" s="1601"/>
      <c r="MQC2" s="1601"/>
      <c r="MQD2" s="1601"/>
      <c r="MQE2" s="1601"/>
      <c r="MQF2" s="1601"/>
      <c r="MQG2" s="1601"/>
      <c r="MQH2" s="1601"/>
      <c r="MQI2" s="1601"/>
      <c r="MQJ2" s="1601"/>
      <c r="MQK2" s="1601"/>
      <c r="MQL2" s="1601"/>
      <c r="MQM2" s="1601"/>
      <c r="MQN2" s="1601"/>
      <c r="MQO2" s="1601"/>
      <c r="MQP2" s="1601"/>
      <c r="MQQ2" s="1601"/>
      <c r="MQR2" s="1601"/>
      <c r="MQS2" s="1601"/>
      <c r="MQT2" s="1601"/>
      <c r="MQU2" s="1601"/>
      <c r="MQV2" s="1601"/>
      <c r="MQW2" s="1601"/>
      <c r="MQX2" s="1601"/>
      <c r="MQY2" s="1601"/>
      <c r="MQZ2" s="1601"/>
      <c r="MRA2" s="1601"/>
      <c r="MRB2" s="1601"/>
      <c r="MRC2" s="1601"/>
      <c r="MRD2" s="1601"/>
      <c r="MRE2" s="1601"/>
      <c r="MRF2" s="1601"/>
      <c r="MRG2" s="1601"/>
      <c r="MRH2" s="1601"/>
      <c r="MRI2" s="1601"/>
      <c r="MRJ2" s="1601"/>
      <c r="MRK2" s="1601"/>
      <c r="MRL2" s="1601"/>
      <c r="MRM2" s="1601"/>
      <c r="MRN2" s="1601"/>
      <c r="MRO2" s="1601"/>
      <c r="MRP2" s="1601"/>
      <c r="MRQ2" s="1601"/>
      <c r="MRR2" s="1601"/>
      <c r="MRS2" s="1601"/>
      <c r="MRT2" s="1601"/>
      <c r="MRU2" s="1601"/>
      <c r="MRV2" s="1601"/>
      <c r="MRW2" s="1601"/>
      <c r="MRX2" s="1601"/>
      <c r="MRY2" s="1601"/>
      <c r="MRZ2" s="1601"/>
      <c r="MSA2" s="1601"/>
      <c r="MSB2" s="1601"/>
      <c r="MSC2" s="1601"/>
      <c r="MSD2" s="1601"/>
      <c r="MSE2" s="1601"/>
      <c r="MSF2" s="1601"/>
      <c r="MSG2" s="1601"/>
      <c r="MSH2" s="1601"/>
      <c r="MSI2" s="1601"/>
      <c r="MSJ2" s="1601"/>
      <c r="MSK2" s="1601"/>
      <c r="MSL2" s="1601"/>
      <c r="MSM2" s="1601"/>
      <c r="MSN2" s="1601"/>
      <c r="MSO2" s="1601"/>
      <c r="MSP2" s="1601"/>
      <c r="MSQ2" s="1601"/>
      <c r="MSR2" s="1601"/>
      <c r="MSS2" s="1601"/>
      <c r="MST2" s="1601"/>
      <c r="MSU2" s="1601"/>
      <c r="MSV2" s="1601"/>
      <c r="MSW2" s="1601"/>
      <c r="MSX2" s="1601"/>
      <c r="MSY2" s="1601"/>
      <c r="MSZ2" s="1601"/>
      <c r="MTA2" s="1601"/>
      <c r="MTB2" s="1601"/>
      <c r="MTC2" s="1601"/>
      <c r="MTD2" s="1601"/>
      <c r="MTE2" s="1601"/>
      <c r="MTF2" s="1601"/>
      <c r="MTG2" s="1601"/>
      <c r="MTH2" s="1601"/>
      <c r="MTI2" s="1601"/>
      <c r="MTJ2" s="1601"/>
      <c r="MTK2" s="1601"/>
      <c r="MTL2" s="1601"/>
      <c r="MTM2" s="1601"/>
      <c r="MTN2" s="1601"/>
      <c r="MTO2" s="1601"/>
      <c r="MTP2" s="1601"/>
      <c r="MTQ2" s="1601"/>
      <c r="MTR2" s="1601"/>
      <c r="MTS2" s="1601"/>
      <c r="MTT2" s="1601"/>
      <c r="MTU2" s="1601"/>
      <c r="MTV2" s="1601"/>
      <c r="MTW2" s="1601"/>
      <c r="MTX2" s="1601"/>
      <c r="MTY2" s="1601"/>
      <c r="MTZ2" s="1601"/>
      <c r="MUA2" s="1601"/>
      <c r="MUB2" s="1601"/>
      <c r="MUC2" s="1601"/>
      <c r="MUD2" s="1601"/>
      <c r="MUE2" s="1601"/>
      <c r="MUF2" s="1601"/>
      <c r="MUG2" s="1601"/>
      <c r="MUH2" s="1601"/>
      <c r="MUI2" s="1601"/>
      <c r="MUJ2" s="1601"/>
      <c r="MUK2" s="1601"/>
      <c r="MUL2" s="1601"/>
      <c r="MUM2" s="1601"/>
      <c r="MUN2" s="1601"/>
      <c r="MUO2" s="1601"/>
      <c r="MUP2" s="1601"/>
      <c r="MUQ2" s="1601"/>
      <c r="MUR2" s="1601"/>
      <c r="MUS2" s="1601"/>
      <c r="MUT2" s="1601"/>
      <c r="MUU2" s="1601"/>
      <c r="MUV2" s="1601"/>
      <c r="MUW2" s="1601"/>
      <c r="MUX2" s="1601"/>
      <c r="MUY2" s="1601"/>
      <c r="MUZ2" s="1601"/>
      <c r="MVA2" s="1601"/>
      <c r="MVB2" s="1601"/>
      <c r="MVC2" s="1601"/>
      <c r="MVD2" s="1601"/>
      <c r="MVE2" s="1601"/>
      <c r="MVF2" s="1601"/>
      <c r="MVG2" s="1601"/>
      <c r="MVH2" s="1601"/>
      <c r="MVI2" s="1601"/>
      <c r="MVJ2" s="1601"/>
      <c r="MVK2" s="1601"/>
      <c r="MVL2" s="1601"/>
      <c r="MVM2" s="1601"/>
      <c r="MVN2" s="1601"/>
      <c r="MVO2" s="1601"/>
      <c r="MVP2" s="1601"/>
      <c r="MVQ2" s="1601"/>
      <c r="MVR2" s="1601"/>
      <c r="MVS2" s="1601"/>
      <c r="MVT2" s="1601"/>
      <c r="MVU2" s="1601"/>
      <c r="MVV2" s="1601"/>
      <c r="MVW2" s="1601"/>
      <c r="MVX2" s="1601"/>
      <c r="MVY2" s="1601"/>
      <c r="MVZ2" s="1601"/>
      <c r="MWA2" s="1601"/>
      <c r="MWB2" s="1601"/>
      <c r="MWC2" s="1601"/>
      <c r="MWD2" s="1601"/>
      <c r="MWE2" s="1601"/>
      <c r="MWF2" s="1601"/>
      <c r="MWG2" s="1601"/>
      <c r="MWH2" s="1601"/>
      <c r="MWI2" s="1601"/>
      <c r="MWJ2" s="1601"/>
      <c r="MWK2" s="1601"/>
      <c r="MWL2" s="1601"/>
      <c r="MWM2" s="1601"/>
      <c r="MWN2" s="1601"/>
      <c r="MWO2" s="1601"/>
      <c r="MWP2" s="1601"/>
      <c r="MWQ2" s="1601"/>
      <c r="MWR2" s="1601"/>
      <c r="MWS2" s="1601"/>
      <c r="MWT2" s="1601"/>
      <c r="MWU2" s="1601"/>
      <c r="MWV2" s="1601"/>
      <c r="MWW2" s="1601"/>
      <c r="MWX2" s="1601"/>
      <c r="MWY2" s="1601"/>
      <c r="MWZ2" s="1601"/>
      <c r="MXA2" s="1601"/>
      <c r="MXB2" s="1601"/>
      <c r="MXC2" s="1601"/>
      <c r="MXD2" s="1601"/>
      <c r="MXE2" s="1601"/>
      <c r="MXF2" s="1601"/>
      <c r="MXG2" s="1601"/>
      <c r="MXH2" s="1601"/>
      <c r="MXI2" s="1601"/>
      <c r="MXJ2" s="1601"/>
      <c r="MXK2" s="1601"/>
      <c r="MXL2" s="1601"/>
      <c r="MXM2" s="1601"/>
      <c r="MXN2" s="1601"/>
      <c r="MXO2" s="1601"/>
      <c r="MXP2" s="1601"/>
      <c r="MXQ2" s="1601"/>
      <c r="MXR2" s="1601"/>
      <c r="MXS2" s="1601"/>
      <c r="MXT2" s="1601"/>
      <c r="MXU2" s="1601"/>
      <c r="MXV2" s="1601"/>
      <c r="MXW2" s="1601"/>
      <c r="MXX2" s="1601"/>
      <c r="MXY2" s="1601"/>
      <c r="MXZ2" s="1601"/>
      <c r="MYA2" s="1601"/>
      <c r="MYB2" s="1601"/>
      <c r="MYC2" s="1601"/>
      <c r="MYD2" s="1601"/>
      <c r="MYE2" s="1601"/>
      <c r="MYF2" s="1601"/>
      <c r="MYG2" s="1601"/>
      <c r="MYH2" s="1601"/>
      <c r="MYI2" s="1601"/>
      <c r="MYJ2" s="1601"/>
      <c r="MYK2" s="1601"/>
      <c r="MYL2" s="1601"/>
      <c r="MYM2" s="1601"/>
      <c r="MYN2" s="1601"/>
      <c r="MYO2" s="1601"/>
      <c r="MYP2" s="1601"/>
      <c r="MYQ2" s="1601"/>
      <c r="MYR2" s="1601"/>
      <c r="MYS2" s="1601"/>
      <c r="MYT2" s="1601"/>
      <c r="MYU2" s="1601"/>
      <c r="MYV2" s="1601"/>
      <c r="MYW2" s="1601"/>
      <c r="MYX2" s="1601"/>
      <c r="MYY2" s="1601"/>
      <c r="MYZ2" s="1601"/>
      <c r="MZA2" s="1601"/>
      <c r="MZB2" s="1601"/>
      <c r="MZC2" s="1601"/>
      <c r="MZD2" s="1601"/>
      <c r="MZE2" s="1601"/>
      <c r="MZF2" s="1601"/>
      <c r="MZG2" s="1601"/>
      <c r="MZH2" s="1601"/>
      <c r="MZI2" s="1601"/>
      <c r="MZJ2" s="1601"/>
      <c r="MZK2" s="1601"/>
      <c r="MZL2" s="1601"/>
      <c r="MZM2" s="1601"/>
      <c r="MZN2" s="1601"/>
      <c r="MZO2" s="1601"/>
      <c r="MZP2" s="1601"/>
      <c r="MZQ2" s="1601"/>
      <c r="MZR2" s="1601"/>
      <c r="MZS2" s="1601"/>
      <c r="MZT2" s="1601"/>
      <c r="MZU2" s="1601"/>
      <c r="MZV2" s="1601"/>
      <c r="MZW2" s="1601"/>
      <c r="MZX2" s="1601"/>
      <c r="MZY2" s="1601"/>
      <c r="MZZ2" s="1601"/>
      <c r="NAA2" s="1601"/>
      <c r="NAB2" s="1601"/>
      <c r="NAC2" s="1601"/>
      <c r="NAD2" s="1601"/>
      <c r="NAE2" s="1601"/>
      <c r="NAF2" s="1601"/>
      <c r="NAG2" s="1601"/>
      <c r="NAH2" s="1601"/>
      <c r="NAI2" s="1601"/>
      <c r="NAJ2" s="1601"/>
      <c r="NAK2" s="1601"/>
      <c r="NAL2" s="1601"/>
      <c r="NAM2" s="1601"/>
      <c r="NAN2" s="1601"/>
      <c r="NAO2" s="1601"/>
      <c r="NAP2" s="1601"/>
      <c r="NAQ2" s="1601"/>
      <c r="NAR2" s="1601"/>
      <c r="NAS2" s="1601"/>
      <c r="NAT2" s="1601"/>
      <c r="NAU2" s="1601"/>
      <c r="NAV2" s="1601"/>
      <c r="NAW2" s="1601"/>
      <c r="NAX2" s="1601"/>
      <c r="NAY2" s="1601"/>
      <c r="NAZ2" s="1601"/>
      <c r="NBA2" s="1601"/>
      <c r="NBB2" s="1601"/>
      <c r="NBC2" s="1601"/>
      <c r="NBD2" s="1601"/>
      <c r="NBE2" s="1601"/>
      <c r="NBF2" s="1601"/>
      <c r="NBG2" s="1601"/>
      <c r="NBH2" s="1601"/>
      <c r="NBI2" s="1601"/>
      <c r="NBJ2" s="1601"/>
      <c r="NBK2" s="1601"/>
      <c r="NBL2" s="1601"/>
      <c r="NBM2" s="1601"/>
      <c r="NBN2" s="1601"/>
      <c r="NBO2" s="1601"/>
      <c r="NBP2" s="1601"/>
      <c r="NBQ2" s="1601"/>
      <c r="NBR2" s="1601"/>
      <c r="NBS2" s="1601"/>
      <c r="NBT2" s="1601"/>
      <c r="NBU2" s="1601"/>
      <c r="NBV2" s="1601"/>
      <c r="NBW2" s="1601"/>
      <c r="NBX2" s="1601"/>
      <c r="NBY2" s="1601"/>
      <c r="NBZ2" s="1601"/>
      <c r="NCA2" s="1601"/>
      <c r="NCB2" s="1601"/>
      <c r="NCC2" s="1601"/>
      <c r="NCD2" s="1601"/>
      <c r="NCE2" s="1601"/>
      <c r="NCF2" s="1601"/>
      <c r="NCG2" s="1601"/>
      <c r="NCH2" s="1601"/>
      <c r="NCI2" s="1601"/>
      <c r="NCJ2" s="1601"/>
      <c r="NCK2" s="1601"/>
      <c r="NCL2" s="1601"/>
      <c r="NCM2" s="1601"/>
      <c r="NCN2" s="1601"/>
      <c r="NCO2" s="1601"/>
      <c r="NCP2" s="1601"/>
      <c r="NCQ2" s="1601"/>
      <c r="NCR2" s="1601"/>
      <c r="NCS2" s="1601"/>
      <c r="NCT2" s="1601"/>
      <c r="NCU2" s="1601"/>
      <c r="NCV2" s="1601"/>
      <c r="NCW2" s="1601"/>
      <c r="NCX2" s="1601"/>
      <c r="NCY2" s="1601"/>
      <c r="NCZ2" s="1601"/>
      <c r="NDA2" s="1601"/>
      <c r="NDB2" s="1601"/>
      <c r="NDC2" s="1601"/>
      <c r="NDD2" s="1601"/>
      <c r="NDE2" s="1601"/>
      <c r="NDF2" s="1601"/>
      <c r="NDG2" s="1601"/>
      <c r="NDH2" s="1601"/>
      <c r="NDI2" s="1601"/>
      <c r="NDJ2" s="1601"/>
      <c r="NDK2" s="1601"/>
      <c r="NDL2" s="1601"/>
      <c r="NDM2" s="1601"/>
      <c r="NDN2" s="1601"/>
      <c r="NDO2" s="1601"/>
      <c r="NDP2" s="1601"/>
      <c r="NDQ2" s="1601"/>
      <c r="NDR2" s="1601"/>
      <c r="NDS2" s="1601"/>
      <c r="NDT2" s="1601"/>
      <c r="NDU2" s="1601"/>
      <c r="NDV2" s="1601"/>
      <c r="NDW2" s="1601"/>
      <c r="NDX2" s="1601"/>
      <c r="NDY2" s="1601"/>
      <c r="NDZ2" s="1601"/>
      <c r="NEA2" s="1601"/>
      <c r="NEB2" s="1601"/>
      <c r="NEC2" s="1601"/>
      <c r="NED2" s="1601"/>
      <c r="NEE2" s="1601"/>
      <c r="NEF2" s="1601"/>
      <c r="NEG2" s="1601"/>
      <c r="NEH2" s="1601"/>
      <c r="NEI2" s="1601"/>
      <c r="NEJ2" s="1601"/>
      <c r="NEK2" s="1601"/>
      <c r="NEL2" s="1601"/>
      <c r="NEM2" s="1601"/>
      <c r="NEN2" s="1601"/>
      <c r="NEO2" s="1601"/>
      <c r="NEP2" s="1601"/>
      <c r="NEQ2" s="1601"/>
      <c r="NER2" s="1601"/>
      <c r="NES2" s="1601"/>
      <c r="NET2" s="1601"/>
      <c r="NEU2" s="1601"/>
      <c r="NEV2" s="1601"/>
      <c r="NEW2" s="1601"/>
      <c r="NEX2" s="1601"/>
      <c r="NEY2" s="1601"/>
      <c r="NEZ2" s="1601"/>
      <c r="NFA2" s="1601"/>
      <c r="NFB2" s="1601"/>
      <c r="NFC2" s="1601"/>
      <c r="NFD2" s="1601"/>
      <c r="NFE2" s="1601"/>
      <c r="NFF2" s="1601"/>
      <c r="NFG2" s="1601"/>
      <c r="NFH2" s="1601"/>
      <c r="NFI2" s="1601"/>
      <c r="NFJ2" s="1601"/>
      <c r="NFK2" s="1601"/>
      <c r="NFL2" s="1601"/>
      <c r="NFM2" s="1601"/>
      <c r="NFN2" s="1601"/>
      <c r="NFO2" s="1601"/>
      <c r="NFP2" s="1601"/>
      <c r="NFQ2" s="1601"/>
      <c r="NFR2" s="1601"/>
      <c r="NFS2" s="1601"/>
      <c r="NFT2" s="1601"/>
      <c r="NFU2" s="1601"/>
      <c r="NFV2" s="1601"/>
      <c r="NFW2" s="1601"/>
      <c r="NFX2" s="1601"/>
      <c r="NFY2" s="1601"/>
      <c r="NFZ2" s="1601"/>
      <c r="NGA2" s="1601"/>
      <c r="NGB2" s="1601"/>
      <c r="NGC2" s="1601"/>
      <c r="NGD2" s="1601"/>
      <c r="NGE2" s="1601"/>
      <c r="NGF2" s="1601"/>
      <c r="NGG2" s="1601"/>
      <c r="NGH2" s="1601"/>
      <c r="NGI2" s="1601"/>
      <c r="NGJ2" s="1601"/>
      <c r="NGK2" s="1601"/>
      <c r="NGL2" s="1601"/>
      <c r="NGM2" s="1601"/>
      <c r="NGN2" s="1601"/>
      <c r="NGO2" s="1601"/>
      <c r="NGP2" s="1601"/>
      <c r="NGQ2" s="1601"/>
      <c r="NGR2" s="1601"/>
      <c r="NGS2" s="1601"/>
      <c r="NGT2" s="1601"/>
      <c r="NGU2" s="1601"/>
      <c r="NGV2" s="1601"/>
      <c r="NGW2" s="1601"/>
      <c r="NGX2" s="1601"/>
      <c r="NGY2" s="1601"/>
      <c r="NGZ2" s="1601"/>
      <c r="NHA2" s="1601"/>
      <c r="NHB2" s="1601"/>
      <c r="NHC2" s="1601"/>
      <c r="NHD2" s="1601"/>
      <c r="NHE2" s="1601"/>
      <c r="NHF2" s="1601"/>
      <c r="NHG2" s="1601"/>
      <c r="NHH2" s="1601"/>
      <c r="NHI2" s="1601"/>
      <c r="NHJ2" s="1601"/>
      <c r="NHK2" s="1601"/>
      <c r="NHL2" s="1601"/>
      <c r="NHM2" s="1601"/>
      <c r="NHN2" s="1601"/>
      <c r="NHO2" s="1601"/>
      <c r="NHP2" s="1601"/>
      <c r="NHQ2" s="1601"/>
      <c r="NHR2" s="1601"/>
      <c r="NHS2" s="1601"/>
      <c r="NHT2" s="1601"/>
      <c r="NHU2" s="1601"/>
      <c r="NHV2" s="1601"/>
      <c r="NHW2" s="1601"/>
      <c r="NHX2" s="1601"/>
      <c r="NHY2" s="1601"/>
      <c r="NHZ2" s="1601"/>
      <c r="NIA2" s="1601"/>
      <c r="NIB2" s="1601"/>
      <c r="NIC2" s="1601"/>
      <c r="NID2" s="1601"/>
      <c r="NIE2" s="1601"/>
      <c r="NIF2" s="1601"/>
      <c r="NIG2" s="1601"/>
      <c r="NIH2" s="1601"/>
      <c r="NII2" s="1601"/>
      <c r="NIJ2" s="1601"/>
      <c r="NIK2" s="1601"/>
      <c r="NIL2" s="1601"/>
      <c r="NIM2" s="1601"/>
      <c r="NIN2" s="1601"/>
      <c r="NIO2" s="1601"/>
      <c r="NIP2" s="1601"/>
      <c r="NIQ2" s="1601"/>
      <c r="NIR2" s="1601"/>
      <c r="NIS2" s="1601"/>
      <c r="NIT2" s="1601"/>
      <c r="NIU2" s="1601"/>
      <c r="NIV2" s="1601"/>
      <c r="NIW2" s="1601"/>
      <c r="NIX2" s="1601"/>
      <c r="NIY2" s="1601"/>
      <c r="NIZ2" s="1601"/>
      <c r="NJA2" s="1601"/>
      <c r="NJB2" s="1601"/>
      <c r="NJC2" s="1601"/>
      <c r="NJD2" s="1601"/>
      <c r="NJE2" s="1601"/>
      <c r="NJF2" s="1601"/>
      <c r="NJG2" s="1601"/>
      <c r="NJH2" s="1601"/>
      <c r="NJI2" s="1601"/>
      <c r="NJJ2" s="1601"/>
      <c r="NJK2" s="1601"/>
      <c r="NJL2" s="1601"/>
      <c r="NJM2" s="1601"/>
      <c r="NJN2" s="1601"/>
      <c r="NJO2" s="1601"/>
      <c r="NJP2" s="1601"/>
      <c r="NJQ2" s="1601"/>
      <c r="NJR2" s="1601"/>
      <c r="NJS2" s="1601"/>
      <c r="NJT2" s="1601"/>
      <c r="NJU2" s="1601"/>
      <c r="NJV2" s="1601"/>
      <c r="NJW2" s="1601"/>
      <c r="NJX2" s="1601"/>
      <c r="NJY2" s="1601"/>
      <c r="NJZ2" s="1601"/>
      <c r="NKA2" s="1601"/>
      <c r="NKB2" s="1601"/>
      <c r="NKC2" s="1601"/>
      <c r="NKD2" s="1601"/>
      <c r="NKE2" s="1601"/>
      <c r="NKF2" s="1601"/>
      <c r="NKG2" s="1601"/>
      <c r="NKH2" s="1601"/>
      <c r="NKI2" s="1601"/>
      <c r="NKJ2" s="1601"/>
      <c r="NKK2" s="1601"/>
      <c r="NKL2" s="1601"/>
      <c r="NKM2" s="1601"/>
      <c r="NKN2" s="1601"/>
      <c r="NKO2" s="1601"/>
      <c r="NKP2" s="1601"/>
      <c r="NKQ2" s="1601"/>
      <c r="NKR2" s="1601"/>
      <c r="NKS2" s="1601"/>
      <c r="NKT2" s="1601"/>
      <c r="NKU2" s="1601"/>
      <c r="NKV2" s="1601"/>
      <c r="NKW2" s="1601"/>
      <c r="NKX2" s="1601"/>
      <c r="NKY2" s="1601"/>
      <c r="NKZ2" s="1601"/>
      <c r="NLA2" s="1601"/>
      <c r="NLB2" s="1601"/>
      <c r="NLC2" s="1601"/>
      <c r="NLD2" s="1601"/>
      <c r="NLE2" s="1601"/>
      <c r="NLF2" s="1601"/>
      <c r="NLG2" s="1601"/>
      <c r="NLH2" s="1601"/>
      <c r="NLI2" s="1601"/>
      <c r="NLJ2" s="1601"/>
      <c r="NLK2" s="1601"/>
      <c r="NLL2" s="1601"/>
      <c r="NLM2" s="1601"/>
      <c r="NLN2" s="1601"/>
      <c r="NLO2" s="1601"/>
      <c r="NLP2" s="1601"/>
      <c r="NLQ2" s="1601"/>
      <c r="NLR2" s="1601"/>
      <c r="NLS2" s="1601"/>
      <c r="NLT2" s="1601"/>
      <c r="NLU2" s="1601"/>
      <c r="NLV2" s="1601"/>
      <c r="NLW2" s="1601"/>
      <c r="NLX2" s="1601"/>
      <c r="NLY2" s="1601"/>
      <c r="NLZ2" s="1601"/>
      <c r="NMA2" s="1601"/>
      <c r="NMB2" s="1601"/>
      <c r="NMC2" s="1601"/>
      <c r="NMD2" s="1601"/>
      <c r="NME2" s="1601"/>
      <c r="NMF2" s="1601"/>
      <c r="NMG2" s="1601"/>
      <c r="NMH2" s="1601"/>
      <c r="NMI2" s="1601"/>
      <c r="NMJ2" s="1601"/>
      <c r="NMK2" s="1601"/>
      <c r="NML2" s="1601"/>
      <c r="NMM2" s="1601"/>
      <c r="NMN2" s="1601"/>
      <c r="NMO2" s="1601"/>
      <c r="NMP2" s="1601"/>
      <c r="NMQ2" s="1601"/>
      <c r="NMR2" s="1601"/>
      <c r="NMS2" s="1601"/>
      <c r="NMT2" s="1601"/>
      <c r="NMU2" s="1601"/>
      <c r="NMV2" s="1601"/>
      <c r="NMW2" s="1601"/>
      <c r="NMX2" s="1601"/>
      <c r="NMY2" s="1601"/>
      <c r="NMZ2" s="1601"/>
      <c r="NNA2" s="1601"/>
      <c r="NNB2" s="1601"/>
      <c r="NNC2" s="1601"/>
      <c r="NND2" s="1601"/>
      <c r="NNE2" s="1601"/>
      <c r="NNF2" s="1601"/>
      <c r="NNG2" s="1601"/>
      <c r="NNH2" s="1601"/>
      <c r="NNI2" s="1601"/>
      <c r="NNJ2" s="1601"/>
      <c r="NNK2" s="1601"/>
      <c r="NNL2" s="1601"/>
      <c r="NNM2" s="1601"/>
      <c r="NNN2" s="1601"/>
      <c r="NNO2" s="1601"/>
      <c r="NNP2" s="1601"/>
      <c r="NNQ2" s="1601"/>
      <c r="NNR2" s="1601"/>
      <c r="NNS2" s="1601"/>
      <c r="NNT2" s="1601"/>
      <c r="NNU2" s="1601"/>
      <c r="NNV2" s="1601"/>
      <c r="NNW2" s="1601"/>
      <c r="NNX2" s="1601"/>
      <c r="NNY2" s="1601"/>
      <c r="NNZ2" s="1601"/>
      <c r="NOA2" s="1601"/>
      <c r="NOB2" s="1601"/>
      <c r="NOC2" s="1601"/>
      <c r="NOD2" s="1601"/>
      <c r="NOE2" s="1601"/>
      <c r="NOF2" s="1601"/>
      <c r="NOG2" s="1601"/>
      <c r="NOH2" s="1601"/>
      <c r="NOI2" s="1601"/>
      <c r="NOJ2" s="1601"/>
      <c r="NOK2" s="1601"/>
      <c r="NOL2" s="1601"/>
      <c r="NOM2" s="1601"/>
      <c r="NON2" s="1601"/>
      <c r="NOO2" s="1601"/>
      <c r="NOP2" s="1601"/>
      <c r="NOQ2" s="1601"/>
      <c r="NOR2" s="1601"/>
      <c r="NOS2" s="1601"/>
      <c r="NOT2" s="1601"/>
      <c r="NOU2" s="1601"/>
      <c r="NOV2" s="1601"/>
      <c r="NOW2" s="1601"/>
      <c r="NOX2" s="1601"/>
      <c r="NOY2" s="1601"/>
      <c r="NOZ2" s="1601"/>
      <c r="NPA2" s="1601"/>
      <c r="NPB2" s="1601"/>
      <c r="NPC2" s="1601"/>
      <c r="NPD2" s="1601"/>
      <c r="NPE2" s="1601"/>
      <c r="NPF2" s="1601"/>
      <c r="NPG2" s="1601"/>
      <c r="NPH2" s="1601"/>
      <c r="NPI2" s="1601"/>
      <c r="NPJ2" s="1601"/>
      <c r="NPK2" s="1601"/>
      <c r="NPL2" s="1601"/>
      <c r="NPM2" s="1601"/>
      <c r="NPN2" s="1601"/>
      <c r="NPO2" s="1601"/>
      <c r="NPP2" s="1601"/>
      <c r="NPQ2" s="1601"/>
      <c r="NPR2" s="1601"/>
      <c r="NPS2" s="1601"/>
      <c r="NPT2" s="1601"/>
      <c r="NPU2" s="1601"/>
      <c r="NPV2" s="1601"/>
      <c r="NPW2" s="1601"/>
      <c r="NPX2" s="1601"/>
      <c r="NPY2" s="1601"/>
      <c r="NPZ2" s="1601"/>
      <c r="NQA2" s="1601"/>
      <c r="NQB2" s="1601"/>
      <c r="NQC2" s="1601"/>
      <c r="NQD2" s="1601"/>
      <c r="NQE2" s="1601"/>
      <c r="NQF2" s="1601"/>
      <c r="NQG2" s="1601"/>
      <c r="NQH2" s="1601"/>
      <c r="NQI2" s="1601"/>
      <c r="NQJ2" s="1601"/>
      <c r="NQK2" s="1601"/>
      <c r="NQL2" s="1601"/>
      <c r="NQM2" s="1601"/>
      <c r="NQN2" s="1601"/>
      <c r="NQO2" s="1601"/>
      <c r="NQP2" s="1601"/>
      <c r="NQQ2" s="1601"/>
      <c r="NQR2" s="1601"/>
      <c r="NQS2" s="1601"/>
      <c r="NQT2" s="1601"/>
      <c r="NQU2" s="1601"/>
      <c r="NQV2" s="1601"/>
      <c r="NQW2" s="1601"/>
      <c r="NQX2" s="1601"/>
      <c r="NQY2" s="1601"/>
      <c r="NQZ2" s="1601"/>
      <c r="NRA2" s="1601"/>
      <c r="NRB2" s="1601"/>
      <c r="NRC2" s="1601"/>
      <c r="NRD2" s="1601"/>
      <c r="NRE2" s="1601"/>
      <c r="NRF2" s="1601"/>
      <c r="NRG2" s="1601"/>
      <c r="NRH2" s="1601"/>
      <c r="NRI2" s="1601"/>
      <c r="NRJ2" s="1601"/>
      <c r="NRK2" s="1601"/>
      <c r="NRL2" s="1601"/>
      <c r="NRM2" s="1601"/>
      <c r="NRN2" s="1601"/>
      <c r="NRO2" s="1601"/>
      <c r="NRP2" s="1601"/>
      <c r="NRQ2" s="1601"/>
      <c r="NRR2" s="1601"/>
      <c r="NRS2" s="1601"/>
      <c r="NRT2" s="1601"/>
      <c r="NRU2" s="1601"/>
      <c r="NRV2" s="1601"/>
      <c r="NRW2" s="1601"/>
      <c r="NRX2" s="1601"/>
      <c r="NRY2" s="1601"/>
      <c r="NRZ2" s="1601"/>
      <c r="NSA2" s="1601"/>
      <c r="NSB2" s="1601"/>
      <c r="NSC2" s="1601"/>
      <c r="NSD2" s="1601"/>
      <c r="NSE2" s="1601"/>
      <c r="NSF2" s="1601"/>
      <c r="NSG2" s="1601"/>
      <c r="NSH2" s="1601"/>
      <c r="NSI2" s="1601"/>
      <c r="NSJ2" s="1601"/>
      <c r="NSK2" s="1601"/>
      <c r="NSL2" s="1601"/>
      <c r="NSM2" s="1601"/>
      <c r="NSN2" s="1601"/>
      <c r="NSO2" s="1601"/>
      <c r="NSP2" s="1601"/>
      <c r="NSQ2" s="1601"/>
      <c r="NSR2" s="1601"/>
      <c r="NSS2" s="1601"/>
      <c r="NST2" s="1601"/>
      <c r="NSU2" s="1601"/>
      <c r="NSV2" s="1601"/>
      <c r="NSW2" s="1601"/>
      <c r="NSX2" s="1601"/>
      <c r="NSY2" s="1601"/>
      <c r="NSZ2" s="1601"/>
      <c r="NTA2" s="1601"/>
      <c r="NTB2" s="1601"/>
      <c r="NTC2" s="1601"/>
      <c r="NTD2" s="1601"/>
      <c r="NTE2" s="1601"/>
      <c r="NTF2" s="1601"/>
      <c r="NTG2" s="1601"/>
      <c r="NTH2" s="1601"/>
      <c r="NTI2" s="1601"/>
      <c r="NTJ2" s="1601"/>
      <c r="NTK2" s="1601"/>
      <c r="NTL2" s="1601"/>
      <c r="NTM2" s="1601"/>
      <c r="NTN2" s="1601"/>
      <c r="NTO2" s="1601"/>
      <c r="NTP2" s="1601"/>
      <c r="NTQ2" s="1601"/>
      <c r="NTR2" s="1601"/>
      <c r="NTS2" s="1601"/>
      <c r="NTT2" s="1601"/>
      <c r="NTU2" s="1601"/>
      <c r="NTV2" s="1601"/>
      <c r="NTW2" s="1601"/>
      <c r="NTX2" s="1601"/>
      <c r="NTY2" s="1601"/>
      <c r="NTZ2" s="1601"/>
      <c r="NUA2" s="1601"/>
      <c r="NUB2" s="1601"/>
      <c r="NUC2" s="1601"/>
      <c r="NUD2" s="1601"/>
      <c r="NUE2" s="1601"/>
      <c r="NUF2" s="1601"/>
      <c r="NUG2" s="1601"/>
      <c r="NUH2" s="1601"/>
      <c r="NUI2" s="1601"/>
      <c r="NUJ2" s="1601"/>
      <c r="NUK2" s="1601"/>
      <c r="NUL2" s="1601"/>
      <c r="NUM2" s="1601"/>
      <c r="NUN2" s="1601"/>
      <c r="NUO2" s="1601"/>
      <c r="NUP2" s="1601"/>
      <c r="NUQ2" s="1601"/>
      <c r="NUR2" s="1601"/>
      <c r="NUS2" s="1601"/>
      <c r="NUT2" s="1601"/>
      <c r="NUU2" s="1601"/>
      <c r="NUV2" s="1601"/>
      <c r="NUW2" s="1601"/>
      <c r="NUX2" s="1601"/>
      <c r="NUY2" s="1601"/>
      <c r="NUZ2" s="1601"/>
      <c r="NVA2" s="1601"/>
      <c r="NVB2" s="1601"/>
      <c r="NVC2" s="1601"/>
      <c r="NVD2" s="1601"/>
      <c r="NVE2" s="1601"/>
      <c r="NVF2" s="1601"/>
      <c r="NVG2" s="1601"/>
      <c r="NVH2" s="1601"/>
      <c r="NVI2" s="1601"/>
      <c r="NVJ2" s="1601"/>
      <c r="NVK2" s="1601"/>
      <c r="NVL2" s="1601"/>
      <c r="NVM2" s="1601"/>
      <c r="NVN2" s="1601"/>
      <c r="NVO2" s="1601"/>
      <c r="NVP2" s="1601"/>
      <c r="NVQ2" s="1601"/>
      <c r="NVR2" s="1601"/>
      <c r="NVS2" s="1601"/>
      <c r="NVT2" s="1601"/>
      <c r="NVU2" s="1601"/>
      <c r="NVV2" s="1601"/>
      <c r="NVW2" s="1601"/>
      <c r="NVX2" s="1601"/>
      <c r="NVY2" s="1601"/>
      <c r="NVZ2" s="1601"/>
      <c r="NWA2" s="1601"/>
      <c r="NWB2" s="1601"/>
      <c r="NWC2" s="1601"/>
      <c r="NWD2" s="1601"/>
      <c r="NWE2" s="1601"/>
      <c r="NWF2" s="1601"/>
      <c r="NWG2" s="1601"/>
      <c r="NWH2" s="1601"/>
      <c r="NWI2" s="1601"/>
      <c r="NWJ2" s="1601"/>
      <c r="NWK2" s="1601"/>
      <c r="NWL2" s="1601"/>
      <c r="NWM2" s="1601"/>
      <c r="NWN2" s="1601"/>
      <c r="NWO2" s="1601"/>
      <c r="NWP2" s="1601"/>
      <c r="NWQ2" s="1601"/>
      <c r="NWR2" s="1601"/>
      <c r="NWS2" s="1601"/>
      <c r="NWT2" s="1601"/>
      <c r="NWU2" s="1601"/>
      <c r="NWV2" s="1601"/>
      <c r="NWW2" s="1601"/>
      <c r="NWX2" s="1601"/>
      <c r="NWY2" s="1601"/>
      <c r="NWZ2" s="1601"/>
      <c r="NXA2" s="1601"/>
      <c r="NXB2" s="1601"/>
      <c r="NXC2" s="1601"/>
      <c r="NXD2" s="1601"/>
      <c r="NXE2" s="1601"/>
      <c r="NXF2" s="1601"/>
      <c r="NXG2" s="1601"/>
      <c r="NXH2" s="1601"/>
      <c r="NXI2" s="1601"/>
      <c r="NXJ2" s="1601"/>
      <c r="NXK2" s="1601"/>
      <c r="NXL2" s="1601"/>
      <c r="NXM2" s="1601"/>
      <c r="NXN2" s="1601"/>
      <c r="NXO2" s="1601"/>
      <c r="NXP2" s="1601"/>
      <c r="NXQ2" s="1601"/>
      <c r="NXR2" s="1601"/>
      <c r="NXS2" s="1601"/>
      <c r="NXT2" s="1601"/>
      <c r="NXU2" s="1601"/>
      <c r="NXV2" s="1601"/>
      <c r="NXW2" s="1601"/>
      <c r="NXX2" s="1601"/>
      <c r="NXY2" s="1601"/>
      <c r="NXZ2" s="1601"/>
      <c r="NYA2" s="1601"/>
      <c r="NYB2" s="1601"/>
      <c r="NYC2" s="1601"/>
      <c r="NYD2" s="1601"/>
      <c r="NYE2" s="1601"/>
      <c r="NYF2" s="1601"/>
      <c r="NYG2" s="1601"/>
      <c r="NYH2" s="1601"/>
      <c r="NYI2" s="1601"/>
      <c r="NYJ2" s="1601"/>
      <c r="NYK2" s="1601"/>
      <c r="NYL2" s="1601"/>
      <c r="NYM2" s="1601"/>
      <c r="NYN2" s="1601"/>
      <c r="NYO2" s="1601"/>
      <c r="NYP2" s="1601"/>
      <c r="NYQ2" s="1601"/>
      <c r="NYR2" s="1601"/>
      <c r="NYS2" s="1601"/>
      <c r="NYT2" s="1601"/>
      <c r="NYU2" s="1601"/>
      <c r="NYV2" s="1601"/>
      <c r="NYW2" s="1601"/>
      <c r="NYX2" s="1601"/>
      <c r="NYY2" s="1601"/>
      <c r="NYZ2" s="1601"/>
      <c r="NZA2" s="1601"/>
      <c r="NZB2" s="1601"/>
      <c r="NZC2" s="1601"/>
      <c r="NZD2" s="1601"/>
      <c r="NZE2" s="1601"/>
      <c r="NZF2" s="1601"/>
      <c r="NZG2" s="1601"/>
      <c r="NZH2" s="1601"/>
      <c r="NZI2" s="1601"/>
      <c r="NZJ2" s="1601"/>
      <c r="NZK2" s="1601"/>
      <c r="NZL2" s="1601"/>
      <c r="NZM2" s="1601"/>
      <c r="NZN2" s="1601"/>
      <c r="NZO2" s="1601"/>
      <c r="NZP2" s="1601"/>
      <c r="NZQ2" s="1601"/>
      <c r="NZR2" s="1601"/>
      <c r="NZS2" s="1601"/>
      <c r="NZT2" s="1601"/>
      <c r="NZU2" s="1601"/>
      <c r="NZV2" s="1601"/>
      <c r="NZW2" s="1601"/>
      <c r="NZX2" s="1601"/>
      <c r="NZY2" s="1601"/>
      <c r="NZZ2" s="1601"/>
      <c r="OAA2" s="1601"/>
      <c r="OAB2" s="1601"/>
      <c r="OAC2" s="1601"/>
      <c r="OAD2" s="1601"/>
      <c r="OAE2" s="1601"/>
      <c r="OAF2" s="1601"/>
      <c r="OAG2" s="1601"/>
      <c r="OAH2" s="1601"/>
      <c r="OAI2" s="1601"/>
      <c r="OAJ2" s="1601"/>
      <c r="OAK2" s="1601"/>
      <c r="OAL2" s="1601"/>
      <c r="OAM2" s="1601"/>
      <c r="OAN2" s="1601"/>
      <c r="OAO2" s="1601"/>
      <c r="OAP2" s="1601"/>
      <c r="OAQ2" s="1601"/>
      <c r="OAR2" s="1601"/>
      <c r="OAS2" s="1601"/>
      <c r="OAT2" s="1601"/>
      <c r="OAU2" s="1601"/>
      <c r="OAV2" s="1601"/>
      <c r="OAW2" s="1601"/>
      <c r="OAX2" s="1601"/>
      <c r="OAY2" s="1601"/>
      <c r="OAZ2" s="1601"/>
      <c r="OBA2" s="1601"/>
      <c r="OBB2" s="1601"/>
      <c r="OBC2" s="1601"/>
      <c r="OBD2" s="1601"/>
      <c r="OBE2" s="1601"/>
      <c r="OBF2" s="1601"/>
      <c r="OBG2" s="1601"/>
      <c r="OBH2" s="1601"/>
      <c r="OBI2" s="1601"/>
      <c r="OBJ2" s="1601"/>
      <c r="OBK2" s="1601"/>
      <c r="OBL2" s="1601"/>
      <c r="OBM2" s="1601"/>
      <c r="OBN2" s="1601"/>
      <c r="OBO2" s="1601"/>
      <c r="OBP2" s="1601"/>
      <c r="OBQ2" s="1601"/>
      <c r="OBR2" s="1601"/>
      <c r="OBS2" s="1601"/>
      <c r="OBT2" s="1601"/>
      <c r="OBU2" s="1601"/>
      <c r="OBV2" s="1601"/>
      <c r="OBW2" s="1601"/>
      <c r="OBX2" s="1601"/>
      <c r="OBY2" s="1601"/>
      <c r="OBZ2" s="1601"/>
      <c r="OCA2" s="1601"/>
      <c r="OCB2" s="1601"/>
      <c r="OCC2" s="1601"/>
      <c r="OCD2" s="1601"/>
      <c r="OCE2" s="1601"/>
      <c r="OCF2" s="1601"/>
      <c r="OCG2" s="1601"/>
      <c r="OCH2" s="1601"/>
      <c r="OCI2" s="1601"/>
      <c r="OCJ2" s="1601"/>
      <c r="OCK2" s="1601"/>
      <c r="OCL2" s="1601"/>
      <c r="OCM2" s="1601"/>
      <c r="OCN2" s="1601"/>
      <c r="OCO2" s="1601"/>
      <c r="OCP2" s="1601"/>
      <c r="OCQ2" s="1601"/>
      <c r="OCR2" s="1601"/>
      <c r="OCS2" s="1601"/>
      <c r="OCT2" s="1601"/>
      <c r="OCU2" s="1601"/>
      <c r="OCV2" s="1601"/>
      <c r="OCW2" s="1601"/>
      <c r="OCX2" s="1601"/>
      <c r="OCY2" s="1601"/>
      <c r="OCZ2" s="1601"/>
      <c r="ODA2" s="1601"/>
      <c r="ODB2" s="1601"/>
      <c r="ODC2" s="1601"/>
      <c r="ODD2" s="1601"/>
      <c r="ODE2" s="1601"/>
      <c r="ODF2" s="1601"/>
      <c r="ODG2" s="1601"/>
      <c r="ODH2" s="1601"/>
      <c r="ODI2" s="1601"/>
      <c r="ODJ2" s="1601"/>
      <c r="ODK2" s="1601"/>
      <c r="ODL2" s="1601"/>
      <c r="ODM2" s="1601"/>
      <c r="ODN2" s="1601"/>
      <c r="ODO2" s="1601"/>
      <c r="ODP2" s="1601"/>
      <c r="ODQ2" s="1601"/>
      <c r="ODR2" s="1601"/>
      <c r="ODS2" s="1601"/>
      <c r="ODT2" s="1601"/>
      <c r="ODU2" s="1601"/>
      <c r="ODV2" s="1601"/>
      <c r="ODW2" s="1601"/>
      <c r="ODX2" s="1601"/>
      <c r="ODY2" s="1601"/>
      <c r="ODZ2" s="1601"/>
      <c r="OEA2" s="1601"/>
      <c r="OEB2" s="1601"/>
      <c r="OEC2" s="1601"/>
      <c r="OED2" s="1601"/>
      <c r="OEE2" s="1601"/>
      <c r="OEF2" s="1601"/>
      <c r="OEG2" s="1601"/>
      <c r="OEH2" s="1601"/>
      <c r="OEI2" s="1601"/>
      <c r="OEJ2" s="1601"/>
      <c r="OEK2" s="1601"/>
      <c r="OEL2" s="1601"/>
      <c r="OEM2" s="1601"/>
      <c r="OEN2" s="1601"/>
      <c r="OEO2" s="1601"/>
      <c r="OEP2" s="1601"/>
      <c r="OEQ2" s="1601"/>
      <c r="OER2" s="1601"/>
      <c r="OES2" s="1601"/>
      <c r="OET2" s="1601"/>
      <c r="OEU2" s="1601"/>
      <c r="OEV2" s="1601"/>
      <c r="OEW2" s="1601"/>
      <c r="OEX2" s="1601"/>
      <c r="OEY2" s="1601"/>
      <c r="OEZ2" s="1601"/>
      <c r="OFA2" s="1601"/>
      <c r="OFB2" s="1601"/>
      <c r="OFC2" s="1601"/>
      <c r="OFD2" s="1601"/>
      <c r="OFE2" s="1601"/>
      <c r="OFF2" s="1601"/>
      <c r="OFG2" s="1601"/>
      <c r="OFH2" s="1601"/>
      <c r="OFI2" s="1601"/>
      <c r="OFJ2" s="1601"/>
      <c r="OFK2" s="1601"/>
      <c r="OFL2" s="1601"/>
      <c r="OFM2" s="1601"/>
      <c r="OFN2" s="1601"/>
      <c r="OFO2" s="1601"/>
      <c r="OFP2" s="1601"/>
      <c r="OFQ2" s="1601"/>
      <c r="OFR2" s="1601"/>
      <c r="OFS2" s="1601"/>
      <c r="OFT2" s="1601"/>
      <c r="OFU2" s="1601"/>
      <c r="OFV2" s="1601"/>
      <c r="OFW2" s="1601"/>
      <c r="OFX2" s="1601"/>
      <c r="OFY2" s="1601"/>
      <c r="OFZ2" s="1601"/>
      <c r="OGA2" s="1601"/>
      <c r="OGB2" s="1601"/>
      <c r="OGC2" s="1601"/>
      <c r="OGD2" s="1601"/>
      <c r="OGE2" s="1601"/>
      <c r="OGF2" s="1601"/>
      <c r="OGG2" s="1601"/>
      <c r="OGH2" s="1601"/>
      <c r="OGI2" s="1601"/>
      <c r="OGJ2" s="1601"/>
      <c r="OGK2" s="1601"/>
      <c r="OGL2" s="1601"/>
      <c r="OGM2" s="1601"/>
      <c r="OGN2" s="1601"/>
      <c r="OGO2" s="1601"/>
      <c r="OGP2" s="1601"/>
      <c r="OGQ2" s="1601"/>
      <c r="OGR2" s="1601"/>
      <c r="OGS2" s="1601"/>
      <c r="OGT2" s="1601"/>
      <c r="OGU2" s="1601"/>
      <c r="OGV2" s="1601"/>
      <c r="OGW2" s="1601"/>
      <c r="OGX2" s="1601"/>
      <c r="OGY2" s="1601"/>
      <c r="OGZ2" s="1601"/>
      <c r="OHA2" s="1601"/>
      <c r="OHB2" s="1601"/>
      <c r="OHC2" s="1601"/>
      <c r="OHD2" s="1601"/>
      <c r="OHE2" s="1601"/>
      <c r="OHF2" s="1601"/>
      <c r="OHG2" s="1601"/>
      <c r="OHH2" s="1601"/>
      <c r="OHI2" s="1601"/>
      <c r="OHJ2" s="1601"/>
      <c r="OHK2" s="1601"/>
      <c r="OHL2" s="1601"/>
      <c r="OHM2" s="1601"/>
      <c r="OHN2" s="1601"/>
      <c r="OHO2" s="1601"/>
      <c r="OHP2" s="1601"/>
      <c r="OHQ2" s="1601"/>
      <c r="OHR2" s="1601"/>
      <c r="OHS2" s="1601"/>
      <c r="OHT2" s="1601"/>
      <c r="OHU2" s="1601"/>
      <c r="OHV2" s="1601"/>
      <c r="OHW2" s="1601"/>
      <c r="OHX2" s="1601"/>
      <c r="OHY2" s="1601"/>
      <c r="OHZ2" s="1601"/>
      <c r="OIA2" s="1601"/>
      <c r="OIB2" s="1601"/>
      <c r="OIC2" s="1601"/>
      <c r="OID2" s="1601"/>
      <c r="OIE2" s="1601"/>
      <c r="OIF2" s="1601"/>
      <c r="OIG2" s="1601"/>
      <c r="OIH2" s="1601"/>
      <c r="OII2" s="1601"/>
      <c r="OIJ2" s="1601"/>
      <c r="OIK2" s="1601"/>
      <c r="OIL2" s="1601"/>
      <c r="OIM2" s="1601"/>
      <c r="OIN2" s="1601"/>
      <c r="OIO2" s="1601"/>
      <c r="OIP2" s="1601"/>
      <c r="OIQ2" s="1601"/>
      <c r="OIR2" s="1601"/>
      <c r="OIS2" s="1601"/>
      <c r="OIT2" s="1601"/>
      <c r="OIU2" s="1601"/>
      <c r="OIV2" s="1601"/>
      <c r="OIW2" s="1601"/>
      <c r="OIX2" s="1601"/>
      <c r="OIY2" s="1601"/>
      <c r="OIZ2" s="1601"/>
      <c r="OJA2" s="1601"/>
      <c r="OJB2" s="1601"/>
      <c r="OJC2" s="1601"/>
      <c r="OJD2" s="1601"/>
      <c r="OJE2" s="1601"/>
      <c r="OJF2" s="1601"/>
      <c r="OJG2" s="1601"/>
      <c r="OJH2" s="1601"/>
      <c r="OJI2" s="1601"/>
      <c r="OJJ2" s="1601"/>
      <c r="OJK2" s="1601"/>
      <c r="OJL2" s="1601"/>
      <c r="OJM2" s="1601"/>
      <c r="OJN2" s="1601"/>
      <c r="OJO2" s="1601"/>
      <c r="OJP2" s="1601"/>
      <c r="OJQ2" s="1601"/>
      <c r="OJR2" s="1601"/>
      <c r="OJS2" s="1601"/>
      <c r="OJT2" s="1601"/>
      <c r="OJU2" s="1601"/>
      <c r="OJV2" s="1601"/>
      <c r="OJW2" s="1601"/>
      <c r="OJX2" s="1601"/>
      <c r="OJY2" s="1601"/>
      <c r="OJZ2" s="1601"/>
      <c r="OKA2" s="1601"/>
      <c r="OKB2" s="1601"/>
      <c r="OKC2" s="1601"/>
      <c r="OKD2" s="1601"/>
      <c r="OKE2" s="1601"/>
      <c r="OKF2" s="1601"/>
      <c r="OKG2" s="1601"/>
      <c r="OKH2" s="1601"/>
      <c r="OKI2" s="1601"/>
      <c r="OKJ2" s="1601"/>
      <c r="OKK2" s="1601"/>
      <c r="OKL2" s="1601"/>
      <c r="OKM2" s="1601"/>
      <c r="OKN2" s="1601"/>
      <c r="OKO2" s="1601"/>
      <c r="OKP2" s="1601"/>
      <c r="OKQ2" s="1601"/>
      <c r="OKR2" s="1601"/>
      <c r="OKS2" s="1601"/>
      <c r="OKT2" s="1601"/>
      <c r="OKU2" s="1601"/>
      <c r="OKV2" s="1601"/>
      <c r="OKW2" s="1601"/>
      <c r="OKX2" s="1601"/>
      <c r="OKY2" s="1601"/>
      <c r="OKZ2" s="1601"/>
      <c r="OLA2" s="1601"/>
      <c r="OLB2" s="1601"/>
      <c r="OLC2" s="1601"/>
      <c r="OLD2" s="1601"/>
      <c r="OLE2" s="1601"/>
      <c r="OLF2" s="1601"/>
      <c r="OLG2" s="1601"/>
      <c r="OLH2" s="1601"/>
      <c r="OLI2" s="1601"/>
      <c r="OLJ2" s="1601"/>
      <c r="OLK2" s="1601"/>
      <c r="OLL2" s="1601"/>
      <c r="OLM2" s="1601"/>
      <c r="OLN2" s="1601"/>
      <c r="OLO2" s="1601"/>
      <c r="OLP2" s="1601"/>
      <c r="OLQ2" s="1601"/>
      <c r="OLR2" s="1601"/>
      <c r="OLS2" s="1601"/>
      <c r="OLT2" s="1601"/>
      <c r="OLU2" s="1601"/>
      <c r="OLV2" s="1601"/>
      <c r="OLW2" s="1601"/>
      <c r="OLX2" s="1601"/>
      <c r="OLY2" s="1601"/>
      <c r="OLZ2" s="1601"/>
      <c r="OMA2" s="1601"/>
      <c r="OMB2" s="1601"/>
      <c r="OMC2" s="1601"/>
      <c r="OMD2" s="1601"/>
      <c r="OME2" s="1601"/>
      <c r="OMF2" s="1601"/>
      <c r="OMG2" s="1601"/>
      <c r="OMH2" s="1601"/>
      <c r="OMI2" s="1601"/>
      <c r="OMJ2" s="1601"/>
      <c r="OMK2" s="1601"/>
      <c r="OML2" s="1601"/>
      <c r="OMM2" s="1601"/>
      <c r="OMN2" s="1601"/>
      <c r="OMO2" s="1601"/>
      <c r="OMP2" s="1601"/>
      <c r="OMQ2" s="1601"/>
      <c r="OMR2" s="1601"/>
      <c r="OMS2" s="1601"/>
      <c r="OMT2" s="1601"/>
      <c r="OMU2" s="1601"/>
      <c r="OMV2" s="1601"/>
      <c r="OMW2" s="1601"/>
      <c r="OMX2" s="1601"/>
      <c r="OMY2" s="1601"/>
      <c r="OMZ2" s="1601"/>
      <c r="ONA2" s="1601"/>
      <c r="ONB2" s="1601"/>
      <c r="ONC2" s="1601"/>
      <c r="OND2" s="1601"/>
      <c r="ONE2" s="1601"/>
      <c r="ONF2" s="1601"/>
      <c r="ONG2" s="1601"/>
      <c r="ONH2" s="1601"/>
      <c r="ONI2" s="1601"/>
      <c r="ONJ2" s="1601"/>
      <c r="ONK2" s="1601"/>
      <c r="ONL2" s="1601"/>
      <c r="ONM2" s="1601"/>
      <c r="ONN2" s="1601"/>
      <c r="ONO2" s="1601"/>
      <c r="ONP2" s="1601"/>
      <c r="ONQ2" s="1601"/>
      <c r="ONR2" s="1601"/>
      <c r="ONS2" s="1601"/>
      <c r="ONT2" s="1601"/>
      <c r="ONU2" s="1601"/>
      <c r="ONV2" s="1601"/>
      <c r="ONW2" s="1601"/>
      <c r="ONX2" s="1601"/>
      <c r="ONY2" s="1601"/>
      <c r="ONZ2" s="1601"/>
      <c r="OOA2" s="1601"/>
      <c r="OOB2" s="1601"/>
      <c r="OOC2" s="1601"/>
      <c r="OOD2" s="1601"/>
      <c r="OOE2" s="1601"/>
      <c r="OOF2" s="1601"/>
      <c r="OOG2" s="1601"/>
      <c r="OOH2" s="1601"/>
      <c r="OOI2" s="1601"/>
      <c r="OOJ2" s="1601"/>
      <c r="OOK2" s="1601"/>
      <c r="OOL2" s="1601"/>
      <c r="OOM2" s="1601"/>
      <c r="OON2" s="1601"/>
      <c r="OOO2" s="1601"/>
      <c r="OOP2" s="1601"/>
      <c r="OOQ2" s="1601"/>
      <c r="OOR2" s="1601"/>
      <c r="OOS2" s="1601"/>
      <c r="OOT2" s="1601"/>
      <c r="OOU2" s="1601"/>
      <c r="OOV2" s="1601"/>
      <c r="OOW2" s="1601"/>
      <c r="OOX2" s="1601"/>
      <c r="OOY2" s="1601"/>
      <c r="OOZ2" s="1601"/>
      <c r="OPA2" s="1601"/>
      <c r="OPB2" s="1601"/>
      <c r="OPC2" s="1601"/>
      <c r="OPD2" s="1601"/>
      <c r="OPE2" s="1601"/>
      <c r="OPF2" s="1601"/>
      <c r="OPG2" s="1601"/>
      <c r="OPH2" s="1601"/>
      <c r="OPI2" s="1601"/>
      <c r="OPJ2" s="1601"/>
      <c r="OPK2" s="1601"/>
      <c r="OPL2" s="1601"/>
      <c r="OPM2" s="1601"/>
      <c r="OPN2" s="1601"/>
      <c r="OPO2" s="1601"/>
      <c r="OPP2" s="1601"/>
      <c r="OPQ2" s="1601"/>
      <c r="OPR2" s="1601"/>
      <c r="OPS2" s="1601"/>
      <c r="OPT2" s="1601"/>
      <c r="OPU2" s="1601"/>
      <c r="OPV2" s="1601"/>
      <c r="OPW2" s="1601"/>
      <c r="OPX2" s="1601"/>
      <c r="OPY2" s="1601"/>
      <c r="OPZ2" s="1601"/>
      <c r="OQA2" s="1601"/>
      <c r="OQB2" s="1601"/>
      <c r="OQC2" s="1601"/>
      <c r="OQD2" s="1601"/>
      <c r="OQE2" s="1601"/>
      <c r="OQF2" s="1601"/>
      <c r="OQG2" s="1601"/>
      <c r="OQH2" s="1601"/>
      <c r="OQI2" s="1601"/>
      <c r="OQJ2" s="1601"/>
      <c r="OQK2" s="1601"/>
      <c r="OQL2" s="1601"/>
      <c r="OQM2" s="1601"/>
      <c r="OQN2" s="1601"/>
      <c r="OQO2" s="1601"/>
      <c r="OQP2" s="1601"/>
      <c r="OQQ2" s="1601"/>
      <c r="OQR2" s="1601"/>
      <c r="OQS2" s="1601"/>
      <c r="OQT2" s="1601"/>
      <c r="OQU2" s="1601"/>
      <c r="OQV2" s="1601"/>
      <c r="OQW2" s="1601"/>
      <c r="OQX2" s="1601"/>
      <c r="OQY2" s="1601"/>
      <c r="OQZ2" s="1601"/>
      <c r="ORA2" s="1601"/>
      <c r="ORB2" s="1601"/>
      <c r="ORC2" s="1601"/>
      <c r="ORD2" s="1601"/>
      <c r="ORE2" s="1601"/>
      <c r="ORF2" s="1601"/>
      <c r="ORG2" s="1601"/>
      <c r="ORH2" s="1601"/>
      <c r="ORI2" s="1601"/>
      <c r="ORJ2" s="1601"/>
      <c r="ORK2" s="1601"/>
      <c r="ORL2" s="1601"/>
      <c r="ORM2" s="1601"/>
      <c r="ORN2" s="1601"/>
      <c r="ORO2" s="1601"/>
      <c r="ORP2" s="1601"/>
      <c r="ORQ2" s="1601"/>
      <c r="ORR2" s="1601"/>
      <c r="ORS2" s="1601"/>
      <c r="ORT2" s="1601"/>
      <c r="ORU2" s="1601"/>
      <c r="ORV2" s="1601"/>
      <c r="ORW2" s="1601"/>
      <c r="ORX2" s="1601"/>
      <c r="ORY2" s="1601"/>
      <c r="ORZ2" s="1601"/>
      <c r="OSA2" s="1601"/>
      <c r="OSB2" s="1601"/>
      <c r="OSC2" s="1601"/>
      <c r="OSD2" s="1601"/>
      <c r="OSE2" s="1601"/>
      <c r="OSF2" s="1601"/>
      <c r="OSG2" s="1601"/>
      <c r="OSH2" s="1601"/>
      <c r="OSI2" s="1601"/>
      <c r="OSJ2" s="1601"/>
      <c r="OSK2" s="1601"/>
      <c r="OSL2" s="1601"/>
      <c r="OSM2" s="1601"/>
      <c r="OSN2" s="1601"/>
      <c r="OSO2" s="1601"/>
      <c r="OSP2" s="1601"/>
      <c r="OSQ2" s="1601"/>
      <c r="OSR2" s="1601"/>
      <c r="OSS2" s="1601"/>
      <c r="OST2" s="1601"/>
      <c r="OSU2" s="1601"/>
      <c r="OSV2" s="1601"/>
      <c r="OSW2" s="1601"/>
      <c r="OSX2" s="1601"/>
      <c r="OSY2" s="1601"/>
      <c r="OSZ2" s="1601"/>
      <c r="OTA2" s="1601"/>
      <c r="OTB2" s="1601"/>
      <c r="OTC2" s="1601"/>
      <c r="OTD2" s="1601"/>
      <c r="OTE2" s="1601"/>
      <c r="OTF2" s="1601"/>
      <c r="OTG2" s="1601"/>
      <c r="OTH2" s="1601"/>
      <c r="OTI2" s="1601"/>
      <c r="OTJ2" s="1601"/>
      <c r="OTK2" s="1601"/>
      <c r="OTL2" s="1601"/>
      <c r="OTM2" s="1601"/>
      <c r="OTN2" s="1601"/>
      <c r="OTO2" s="1601"/>
      <c r="OTP2" s="1601"/>
      <c r="OTQ2" s="1601"/>
      <c r="OTR2" s="1601"/>
      <c r="OTS2" s="1601"/>
      <c r="OTT2" s="1601"/>
      <c r="OTU2" s="1601"/>
      <c r="OTV2" s="1601"/>
      <c r="OTW2" s="1601"/>
      <c r="OTX2" s="1601"/>
      <c r="OTY2" s="1601"/>
      <c r="OTZ2" s="1601"/>
      <c r="OUA2" s="1601"/>
      <c r="OUB2" s="1601"/>
      <c r="OUC2" s="1601"/>
      <c r="OUD2" s="1601"/>
      <c r="OUE2" s="1601"/>
      <c r="OUF2" s="1601"/>
      <c r="OUG2" s="1601"/>
      <c r="OUH2" s="1601"/>
      <c r="OUI2" s="1601"/>
      <c r="OUJ2" s="1601"/>
      <c r="OUK2" s="1601"/>
      <c r="OUL2" s="1601"/>
      <c r="OUM2" s="1601"/>
      <c r="OUN2" s="1601"/>
      <c r="OUO2" s="1601"/>
      <c r="OUP2" s="1601"/>
      <c r="OUQ2" s="1601"/>
      <c r="OUR2" s="1601"/>
      <c r="OUS2" s="1601"/>
      <c r="OUT2" s="1601"/>
      <c r="OUU2" s="1601"/>
      <c r="OUV2" s="1601"/>
      <c r="OUW2" s="1601"/>
      <c r="OUX2" s="1601"/>
      <c r="OUY2" s="1601"/>
      <c r="OUZ2" s="1601"/>
      <c r="OVA2" s="1601"/>
      <c r="OVB2" s="1601"/>
      <c r="OVC2" s="1601"/>
      <c r="OVD2" s="1601"/>
      <c r="OVE2" s="1601"/>
      <c r="OVF2" s="1601"/>
      <c r="OVG2" s="1601"/>
      <c r="OVH2" s="1601"/>
      <c r="OVI2" s="1601"/>
      <c r="OVJ2" s="1601"/>
      <c r="OVK2" s="1601"/>
      <c r="OVL2" s="1601"/>
      <c r="OVM2" s="1601"/>
      <c r="OVN2" s="1601"/>
      <c r="OVO2" s="1601"/>
      <c r="OVP2" s="1601"/>
      <c r="OVQ2" s="1601"/>
      <c r="OVR2" s="1601"/>
      <c r="OVS2" s="1601"/>
      <c r="OVT2" s="1601"/>
      <c r="OVU2" s="1601"/>
      <c r="OVV2" s="1601"/>
      <c r="OVW2" s="1601"/>
      <c r="OVX2" s="1601"/>
      <c r="OVY2" s="1601"/>
      <c r="OVZ2" s="1601"/>
      <c r="OWA2" s="1601"/>
      <c r="OWB2" s="1601"/>
      <c r="OWC2" s="1601"/>
      <c r="OWD2" s="1601"/>
      <c r="OWE2" s="1601"/>
      <c r="OWF2" s="1601"/>
      <c r="OWG2" s="1601"/>
      <c r="OWH2" s="1601"/>
      <c r="OWI2" s="1601"/>
      <c r="OWJ2" s="1601"/>
      <c r="OWK2" s="1601"/>
      <c r="OWL2" s="1601"/>
      <c r="OWM2" s="1601"/>
      <c r="OWN2" s="1601"/>
      <c r="OWO2" s="1601"/>
      <c r="OWP2" s="1601"/>
      <c r="OWQ2" s="1601"/>
      <c r="OWR2" s="1601"/>
      <c r="OWS2" s="1601"/>
      <c r="OWT2" s="1601"/>
      <c r="OWU2" s="1601"/>
      <c r="OWV2" s="1601"/>
      <c r="OWW2" s="1601"/>
      <c r="OWX2" s="1601"/>
      <c r="OWY2" s="1601"/>
      <c r="OWZ2" s="1601"/>
      <c r="OXA2" s="1601"/>
      <c r="OXB2" s="1601"/>
      <c r="OXC2" s="1601"/>
      <c r="OXD2" s="1601"/>
      <c r="OXE2" s="1601"/>
      <c r="OXF2" s="1601"/>
      <c r="OXG2" s="1601"/>
      <c r="OXH2" s="1601"/>
      <c r="OXI2" s="1601"/>
      <c r="OXJ2" s="1601"/>
      <c r="OXK2" s="1601"/>
      <c r="OXL2" s="1601"/>
      <c r="OXM2" s="1601"/>
      <c r="OXN2" s="1601"/>
      <c r="OXO2" s="1601"/>
      <c r="OXP2" s="1601"/>
      <c r="OXQ2" s="1601"/>
      <c r="OXR2" s="1601"/>
      <c r="OXS2" s="1601"/>
      <c r="OXT2" s="1601"/>
      <c r="OXU2" s="1601"/>
      <c r="OXV2" s="1601"/>
      <c r="OXW2" s="1601"/>
      <c r="OXX2" s="1601"/>
      <c r="OXY2" s="1601"/>
      <c r="OXZ2" s="1601"/>
      <c r="OYA2" s="1601"/>
      <c r="OYB2" s="1601"/>
      <c r="OYC2" s="1601"/>
      <c r="OYD2" s="1601"/>
      <c r="OYE2" s="1601"/>
      <c r="OYF2" s="1601"/>
      <c r="OYG2" s="1601"/>
      <c r="OYH2" s="1601"/>
      <c r="OYI2" s="1601"/>
      <c r="OYJ2" s="1601"/>
      <c r="OYK2" s="1601"/>
      <c r="OYL2" s="1601"/>
      <c r="OYM2" s="1601"/>
      <c r="OYN2" s="1601"/>
      <c r="OYO2" s="1601"/>
      <c r="OYP2" s="1601"/>
      <c r="OYQ2" s="1601"/>
      <c r="OYR2" s="1601"/>
      <c r="OYS2" s="1601"/>
      <c r="OYT2" s="1601"/>
      <c r="OYU2" s="1601"/>
      <c r="OYV2" s="1601"/>
      <c r="OYW2" s="1601"/>
      <c r="OYX2" s="1601"/>
      <c r="OYY2" s="1601"/>
      <c r="OYZ2" s="1601"/>
      <c r="OZA2" s="1601"/>
      <c r="OZB2" s="1601"/>
      <c r="OZC2" s="1601"/>
      <c r="OZD2" s="1601"/>
      <c r="OZE2" s="1601"/>
      <c r="OZF2" s="1601"/>
      <c r="OZG2" s="1601"/>
      <c r="OZH2" s="1601"/>
      <c r="OZI2" s="1601"/>
      <c r="OZJ2" s="1601"/>
      <c r="OZK2" s="1601"/>
      <c r="OZL2" s="1601"/>
      <c r="OZM2" s="1601"/>
      <c r="OZN2" s="1601"/>
      <c r="OZO2" s="1601"/>
      <c r="OZP2" s="1601"/>
      <c r="OZQ2" s="1601"/>
      <c r="OZR2" s="1601"/>
      <c r="OZS2" s="1601"/>
      <c r="OZT2" s="1601"/>
      <c r="OZU2" s="1601"/>
      <c r="OZV2" s="1601"/>
      <c r="OZW2" s="1601"/>
      <c r="OZX2" s="1601"/>
      <c r="OZY2" s="1601"/>
      <c r="OZZ2" s="1601"/>
      <c r="PAA2" s="1601"/>
      <c r="PAB2" s="1601"/>
      <c r="PAC2" s="1601"/>
      <c r="PAD2" s="1601"/>
      <c r="PAE2" s="1601"/>
      <c r="PAF2" s="1601"/>
      <c r="PAG2" s="1601"/>
      <c r="PAH2" s="1601"/>
      <c r="PAI2" s="1601"/>
      <c r="PAJ2" s="1601"/>
      <c r="PAK2" s="1601"/>
      <c r="PAL2" s="1601"/>
      <c r="PAM2" s="1601"/>
      <c r="PAN2" s="1601"/>
      <c r="PAO2" s="1601"/>
      <c r="PAP2" s="1601"/>
      <c r="PAQ2" s="1601"/>
      <c r="PAR2" s="1601"/>
      <c r="PAS2" s="1601"/>
      <c r="PAT2" s="1601"/>
      <c r="PAU2" s="1601"/>
      <c r="PAV2" s="1601"/>
      <c r="PAW2" s="1601"/>
      <c r="PAX2" s="1601"/>
      <c r="PAY2" s="1601"/>
      <c r="PAZ2" s="1601"/>
      <c r="PBA2" s="1601"/>
      <c r="PBB2" s="1601"/>
      <c r="PBC2" s="1601"/>
      <c r="PBD2" s="1601"/>
      <c r="PBE2" s="1601"/>
      <c r="PBF2" s="1601"/>
      <c r="PBG2" s="1601"/>
      <c r="PBH2" s="1601"/>
      <c r="PBI2" s="1601"/>
      <c r="PBJ2" s="1601"/>
      <c r="PBK2" s="1601"/>
      <c r="PBL2" s="1601"/>
      <c r="PBM2" s="1601"/>
      <c r="PBN2" s="1601"/>
      <c r="PBO2" s="1601"/>
      <c r="PBP2" s="1601"/>
      <c r="PBQ2" s="1601"/>
      <c r="PBR2" s="1601"/>
      <c r="PBS2" s="1601"/>
      <c r="PBT2" s="1601"/>
      <c r="PBU2" s="1601"/>
      <c r="PBV2" s="1601"/>
      <c r="PBW2" s="1601"/>
      <c r="PBX2" s="1601"/>
      <c r="PBY2" s="1601"/>
      <c r="PBZ2" s="1601"/>
      <c r="PCA2" s="1601"/>
      <c r="PCB2" s="1601"/>
      <c r="PCC2" s="1601"/>
      <c r="PCD2" s="1601"/>
      <c r="PCE2" s="1601"/>
      <c r="PCF2" s="1601"/>
      <c r="PCG2" s="1601"/>
      <c r="PCH2" s="1601"/>
      <c r="PCI2" s="1601"/>
      <c r="PCJ2" s="1601"/>
      <c r="PCK2" s="1601"/>
      <c r="PCL2" s="1601"/>
      <c r="PCM2" s="1601"/>
      <c r="PCN2" s="1601"/>
      <c r="PCO2" s="1601"/>
      <c r="PCP2" s="1601"/>
      <c r="PCQ2" s="1601"/>
      <c r="PCR2" s="1601"/>
      <c r="PCS2" s="1601"/>
      <c r="PCT2" s="1601"/>
      <c r="PCU2" s="1601"/>
      <c r="PCV2" s="1601"/>
      <c r="PCW2" s="1601"/>
      <c r="PCX2" s="1601"/>
      <c r="PCY2" s="1601"/>
      <c r="PCZ2" s="1601"/>
      <c r="PDA2" s="1601"/>
      <c r="PDB2" s="1601"/>
      <c r="PDC2" s="1601"/>
      <c r="PDD2" s="1601"/>
      <c r="PDE2" s="1601"/>
      <c r="PDF2" s="1601"/>
      <c r="PDG2" s="1601"/>
      <c r="PDH2" s="1601"/>
      <c r="PDI2" s="1601"/>
      <c r="PDJ2" s="1601"/>
      <c r="PDK2" s="1601"/>
      <c r="PDL2" s="1601"/>
      <c r="PDM2" s="1601"/>
      <c r="PDN2" s="1601"/>
      <c r="PDO2" s="1601"/>
      <c r="PDP2" s="1601"/>
      <c r="PDQ2" s="1601"/>
      <c r="PDR2" s="1601"/>
      <c r="PDS2" s="1601"/>
      <c r="PDT2" s="1601"/>
      <c r="PDU2" s="1601"/>
      <c r="PDV2" s="1601"/>
      <c r="PDW2" s="1601"/>
      <c r="PDX2" s="1601"/>
      <c r="PDY2" s="1601"/>
      <c r="PDZ2" s="1601"/>
      <c r="PEA2" s="1601"/>
      <c r="PEB2" s="1601"/>
      <c r="PEC2" s="1601"/>
      <c r="PED2" s="1601"/>
      <c r="PEE2" s="1601"/>
      <c r="PEF2" s="1601"/>
      <c r="PEG2" s="1601"/>
      <c r="PEH2" s="1601"/>
      <c r="PEI2" s="1601"/>
      <c r="PEJ2" s="1601"/>
      <c r="PEK2" s="1601"/>
      <c r="PEL2" s="1601"/>
      <c r="PEM2" s="1601"/>
      <c r="PEN2" s="1601"/>
      <c r="PEO2" s="1601"/>
      <c r="PEP2" s="1601"/>
      <c r="PEQ2" s="1601"/>
      <c r="PER2" s="1601"/>
      <c r="PES2" s="1601"/>
      <c r="PET2" s="1601"/>
      <c r="PEU2" s="1601"/>
      <c r="PEV2" s="1601"/>
      <c r="PEW2" s="1601"/>
      <c r="PEX2" s="1601"/>
      <c r="PEY2" s="1601"/>
      <c r="PEZ2" s="1601"/>
      <c r="PFA2" s="1601"/>
      <c r="PFB2" s="1601"/>
      <c r="PFC2" s="1601"/>
      <c r="PFD2" s="1601"/>
      <c r="PFE2" s="1601"/>
      <c r="PFF2" s="1601"/>
      <c r="PFG2" s="1601"/>
      <c r="PFH2" s="1601"/>
      <c r="PFI2" s="1601"/>
      <c r="PFJ2" s="1601"/>
      <c r="PFK2" s="1601"/>
      <c r="PFL2" s="1601"/>
      <c r="PFM2" s="1601"/>
      <c r="PFN2" s="1601"/>
      <c r="PFO2" s="1601"/>
      <c r="PFP2" s="1601"/>
      <c r="PFQ2" s="1601"/>
      <c r="PFR2" s="1601"/>
      <c r="PFS2" s="1601"/>
      <c r="PFT2" s="1601"/>
      <c r="PFU2" s="1601"/>
      <c r="PFV2" s="1601"/>
      <c r="PFW2" s="1601"/>
      <c r="PFX2" s="1601"/>
      <c r="PFY2" s="1601"/>
      <c r="PFZ2" s="1601"/>
      <c r="PGA2" s="1601"/>
      <c r="PGB2" s="1601"/>
      <c r="PGC2" s="1601"/>
      <c r="PGD2" s="1601"/>
      <c r="PGE2" s="1601"/>
      <c r="PGF2" s="1601"/>
      <c r="PGG2" s="1601"/>
      <c r="PGH2" s="1601"/>
      <c r="PGI2" s="1601"/>
      <c r="PGJ2" s="1601"/>
      <c r="PGK2" s="1601"/>
      <c r="PGL2" s="1601"/>
      <c r="PGM2" s="1601"/>
      <c r="PGN2" s="1601"/>
      <c r="PGO2" s="1601"/>
      <c r="PGP2" s="1601"/>
      <c r="PGQ2" s="1601"/>
      <c r="PGR2" s="1601"/>
      <c r="PGS2" s="1601"/>
      <c r="PGT2" s="1601"/>
      <c r="PGU2" s="1601"/>
      <c r="PGV2" s="1601"/>
      <c r="PGW2" s="1601"/>
      <c r="PGX2" s="1601"/>
      <c r="PGY2" s="1601"/>
      <c r="PGZ2" s="1601"/>
      <c r="PHA2" s="1601"/>
      <c r="PHB2" s="1601"/>
      <c r="PHC2" s="1601"/>
      <c r="PHD2" s="1601"/>
      <c r="PHE2" s="1601"/>
      <c r="PHF2" s="1601"/>
      <c r="PHG2" s="1601"/>
      <c r="PHH2" s="1601"/>
      <c r="PHI2" s="1601"/>
      <c r="PHJ2" s="1601"/>
      <c r="PHK2" s="1601"/>
      <c r="PHL2" s="1601"/>
      <c r="PHM2" s="1601"/>
      <c r="PHN2" s="1601"/>
      <c r="PHO2" s="1601"/>
      <c r="PHP2" s="1601"/>
      <c r="PHQ2" s="1601"/>
      <c r="PHR2" s="1601"/>
      <c r="PHS2" s="1601"/>
      <c r="PHT2" s="1601"/>
      <c r="PHU2" s="1601"/>
      <c r="PHV2" s="1601"/>
      <c r="PHW2" s="1601"/>
      <c r="PHX2" s="1601"/>
      <c r="PHY2" s="1601"/>
      <c r="PHZ2" s="1601"/>
      <c r="PIA2" s="1601"/>
      <c r="PIB2" s="1601"/>
      <c r="PIC2" s="1601"/>
      <c r="PID2" s="1601"/>
      <c r="PIE2" s="1601"/>
      <c r="PIF2" s="1601"/>
      <c r="PIG2" s="1601"/>
      <c r="PIH2" s="1601"/>
      <c r="PII2" s="1601"/>
      <c r="PIJ2" s="1601"/>
      <c r="PIK2" s="1601"/>
      <c r="PIL2" s="1601"/>
      <c r="PIM2" s="1601"/>
      <c r="PIN2" s="1601"/>
      <c r="PIO2" s="1601"/>
      <c r="PIP2" s="1601"/>
      <c r="PIQ2" s="1601"/>
      <c r="PIR2" s="1601"/>
      <c r="PIS2" s="1601"/>
      <c r="PIT2" s="1601"/>
      <c r="PIU2" s="1601"/>
      <c r="PIV2" s="1601"/>
      <c r="PIW2" s="1601"/>
      <c r="PIX2" s="1601"/>
      <c r="PIY2" s="1601"/>
      <c r="PIZ2" s="1601"/>
      <c r="PJA2" s="1601"/>
      <c r="PJB2" s="1601"/>
      <c r="PJC2" s="1601"/>
      <c r="PJD2" s="1601"/>
      <c r="PJE2" s="1601"/>
      <c r="PJF2" s="1601"/>
      <c r="PJG2" s="1601"/>
      <c r="PJH2" s="1601"/>
      <c r="PJI2" s="1601"/>
      <c r="PJJ2" s="1601"/>
      <c r="PJK2" s="1601"/>
      <c r="PJL2" s="1601"/>
      <c r="PJM2" s="1601"/>
      <c r="PJN2" s="1601"/>
      <c r="PJO2" s="1601"/>
      <c r="PJP2" s="1601"/>
      <c r="PJQ2" s="1601"/>
      <c r="PJR2" s="1601"/>
      <c r="PJS2" s="1601"/>
      <c r="PJT2" s="1601"/>
      <c r="PJU2" s="1601"/>
      <c r="PJV2" s="1601"/>
      <c r="PJW2" s="1601"/>
      <c r="PJX2" s="1601"/>
      <c r="PJY2" s="1601"/>
      <c r="PJZ2" s="1601"/>
      <c r="PKA2" s="1601"/>
      <c r="PKB2" s="1601"/>
      <c r="PKC2" s="1601"/>
      <c r="PKD2" s="1601"/>
      <c r="PKE2" s="1601"/>
      <c r="PKF2" s="1601"/>
      <c r="PKG2" s="1601"/>
      <c r="PKH2" s="1601"/>
      <c r="PKI2" s="1601"/>
      <c r="PKJ2" s="1601"/>
      <c r="PKK2" s="1601"/>
      <c r="PKL2" s="1601"/>
      <c r="PKM2" s="1601"/>
      <c r="PKN2" s="1601"/>
      <c r="PKO2" s="1601"/>
      <c r="PKP2" s="1601"/>
      <c r="PKQ2" s="1601"/>
      <c r="PKR2" s="1601"/>
      <c r="PKS2" s="1601"/>
      <c r="PKT2" s="1601"/>
      <c r="PKU2" s="1601"/>
      <c r="PKV2" s="1601"/>
      <c r="PKW2" s="1601"/>
      <c r="PKX2" s="1601"/>
      <c r="PKY2" s="1601"/>
      <c r="PKZ2" s="1601"/>
      <c r="PLA2" s="1601"/>
      <c r="PLB2" s="1601"/>
      <c r="PLC2" s="1601"/>
      <c r="PLD2" s="1601"/>
      <c r="PLE2" s="1601"/>
      <c r="PLF2" s="1601"/>
      <c r="PLG2" s="1601"/>
      <c r="PLH2" s="1601"/>
      <c r="PLI2" s="1601"/>
      <c r="PLJ2" s="1601"/>
      <c r="PLK2" s="1601"/>
      <c r="PLL2" s="1601"/>
      <c r="PLM2" s="1601"/>
      <c r="PLN2" s="1601"/>
      <c r="PLO2" s="1601"/>
      <c r="PLP2" s="1601"/>
      <c r="PLQ2" s="1601"/>
      <c r="PLR2" s="1601"/>
      <c r="PLS2" s="1601"/>
      <c r="PLT2" s="1601"/>
      <c r="PLU2" s="1601"/>
      <c r="PLV2" s="1601"/>
      <c r="PLW2" s="1601"/>
      <c r="PLX2" s="1601"/>
      <c r="PLY2" s="1601"/>
      <c r="PLZ2" s="1601"/>
      <c r="PMA2" s="1601"/>
      <c r="PMB2" s="1601"/>
      <c r="PMC2" s="1601"/>
      <c r="PMD2" s="1601"/>
      <c r="PME2" s="1601"/>
      <c r="PMF2" s="1601"/>
      <c r="PMG2" s="1601"/>
      <c r="PMH2" s="1601"/>
      <c r="PMI2" s="1601"/>
      <c r="PMJ2" s="1601"/>
      <c r="PMK2" s="1601"/>
      <c r="PML2" s="1601"/>
      <c r="PMM2" s="1601"/>
      <c r="PMN2" s="1601"/>
      <c r="PMO2" s="1601"/>
      <c r="PMP2" s="1601"/>
      <c r="PMQ2" s="1601"/>
      <c r="PMR2" s="1601"/>
      <c r="PMS2" s="1601"/>
      <c r="PMT2" s="1601"/>
      <c r="PMU2" s="1601"/>
      <c r="PMV2" s="1601"/>
      <c r="PMW2" s="1601"/>
      <c r="PMX2" s="1601"/>
      <c r="PMY2" s="1601"/>
      <c r="PMZ2" s="1601"/>
      <c r="PNA2" s="1601"/>
      <c r="PNB2" s="1601"/>
      <c r="PNC2" s="1601"/>
      <c r="PND2" s="1601"/>
      <c r="PNE2" s="1601"/>
      <c r="PNF2" s="1601"/>
      <c r="PNG2" s="1601"/>
      <c r="PNH2" s="1601"/>
      <c r="PNI2" s="1601"/>
      <c r="PNJ2" s="1601"/>
      <c r="PNK2" s="1601"/>
      <c r="PNL2" s="1601"/>
      <c r="PNM2" s="1601"/>
      <c r="PNN2" s="1601"/>
      <c r="PNO2" s="1601"/>
      <c r="PNP2" s="1601"/>
      <c r="PNQ2" s="1601"/>
      <c r="PNR2" s="1601"/>
      <c r="PNS2" s="1601"/>
      <c r="PNT2" s="1601"/>
      <c r="PNU2" s="1601"/>
      <c r="PNV2" s="1601"/>
      <c r="PNW2" s="1601"/>
      <c r="PNX2" s="1601"/>
      <c r="PNY2" s="1601"/>
      <c r="PNZ2" s="1601"/>
      <c r="POA2" s="1601"/>
      <c r="POB2" s="1601"/>
      <c r="POC2" s="1601"/>
      <c r="POD2" s="1601"/>
      <c r="POE2" s="1601"/>
      <c r="POF2" s="1601"/>
      <c r="POG2" s="1601"/>
      <c r="POH2" s="1601"/>
      <c r="POI2" s="1601"/>
      <c r="POJ2" s="1601"/>
      <c r="POK2" s="1601"/>
      <c r="POL2" s="1601"/>
      <c r="POM2" s="1601"/>
      <c r="PON2" s="1601"/>
      <c r="POO2" s="1601"/>
      <c r="POP2" s="1601"/>
      <c r="POQ2" s="1601"/>
      <c r="POR2" s="1601"/>
      <c r="POS2" s="1601"/>
      <c r="POT2" s="1601"/>
      <c r="POU2" s="1601"/>
      <c r="POV2" s="1601"/>
      <c r="POW2" s="1601"/>
      <c r="POX2" s="1601"/>
      <c r="POY2" s="1601"/>
      <c r="POZ2" s="1601"/>
      <c r="PPA2" s="1601"/>
      <c r="PPB2" s="1601"/>
      <c r="PPC2" s="1601"/>
      <c r="PPD2" s="1601"/>
      <c r="PPE2" s="1601"/>
      <c r="PPF2" s="1601"/>
      <c r="PPG2" s="1601"/>
      <c r="PPH2" s="1601"/>
      <c r="PPI2" s="1601"/>
      <c r="PPJ2" s="1601"/>
      <c r="PPK2" s="1601"/>
      <c r="PPL2" s="1601"/>
      <c r="PPM2" s="1601"/>
      <c r="PPN2" s="1601"/>
      <c r="PPO2" s="1601"/>
      <c r="PPP2" s="1601"/>
      <c r="PPQ2" s="1601"/>
      <c r="PPR2" s="1601"/>
      <c r="PPS2" s="1601"/>
      <c r="PPT2" s="1601"/>
      <c r="PPU2" s="1601"/>
      <c r="PPV2" s="1601"/>
      <c r="PPW2" s="1601"/>
      <c r="PPX2" s="1601"/>
      <c r="PPY2" s="1601"/>
      <c r="PPZ2" s="1601"/>
      <c r="PQA2" s="1601"/>
      <c r="PQB2" s="1601"/>
      <c r="PQC2" s="1601"/>
      <c r="PQD2" s="1601"/>
      <c r="PQE2" s="1601"/>
      <c r="PQF2" s="1601"/>
      <c r="PQG2" s="1601"/>
      <c r="PQH2" s="1601"/>
      <c r="PQI2" s="1601"/>
      <c r="PQJ2" s="1601"/>
      <c r="PQK2" s="1601"/>
      <c r="PQL2" s="1601"/>
      <c r="PQM2" s="1601"/>
      <c r="PQN2" s="1601"/>
      <c r="PQO2" s="1601"/>
      <c r="PQP2" s="1601"/>
      <c r="PQQ2" s="1601"/>
      <c r="PQR2" s="1601"/>
      <c r="PQS2" s="1601"/>
      <c r="PQT2" s="1601"/>
      <c r="PQU2" s="1601"/>
      <c r="PQV2" s="1601"/>
      <c r="PQW2" s="1601"/>
      <c r="PQX2" s="1601"/>
      <c r="PQY2" s="1601"/>
      <c r="PQZ2" s="1601"/>
      <c r="PRA2" s="1601"/>
      <c r="PRB2" s="1601"/>
      <c r="PRC2" s="1601"/>
      <c r="PRD2" s="1601"/>
      <c r="PRE2" s="1601"/>
      <c r="PRF2" s="1601"/>
      <c r="PRG2" s="1601"/>
      <c r="PRH2" s="1601"/>
      <c r="PRI2" s="1601"/>
      <c r="PRJ2" s="1601"/>
      <c r="PRK2" s="1601"/>
      <c r="PRL2" s="1601"/>
      <c r="PRM2" s="1601"/>
      <c r="PRN2" s="1601"/>
      <c r="PRO2" s="1601"/>
      <c r="PRP2" s="1601"/>
      <c r="PRQ2" s="1601"/>
      <c r="PRR2" s="1601"/>
      <c r="PRS2" s="1601"/>
      <c r="PRT2" s="1601"/>
      <c r="PRU2" s="1601"/>
      <c r="PRV2" s="1601"/>
      <c r="PRW2" s="1601"/>
      <c r="PRX2" s="1601"/>
      <c r="PRY2" s="1601"/>
      <c r="PRZ2" s="1601"/>
      <c r="PSA2" s="1601"/>
      <c r="PSB2" s="1601"/>
      <c r="PSC2" s="1601"/>
      <c r="PSD2" s="1601"/>
      <c r="PSE2" s="1601"/>
      <c r="PSF2" s="1601"/>
      <c r="PSG2" s="1601"/>
      <c r="PSH2" s="1601"/>
      <c r="PSI2" s="1601"/>
      <c r="PSJ2" s="1601"/>
      <c r="PSK2" s="1601"/>
      <c r="PSL2" s="1601"/>
      <c r="PSM2" s="1601"/>
      <c r="PSN2" s="1601"/>
      <c r="PSO2" s="1601"/>
      <c r="PSP2" s="1601"/>
      <c r="PSQ2" s="1601"/>
      <c r="PSR2" s="1601"/>
      <c r="PSS2" s="1601"/>
      <c r="PST2" s="1601"/>
      <c r="PSU2" s="1601"/>
      <c r="PSV2" s="1601"/>
      <c r="PSW2" s="1601"/>
      <c r="PSX2" s="1601"/>
      <c r="PSY2" s="1601"/>
      <c r="PSZ2" s="1601"/>
      <c r="PTA2" s="1601"/>
      <c r="PTB2" s="1601"/>
      <c r="PTC2" s="1601"/>
      <c r="PTD2" s="1601"/>
      <c r="PTE2" s="1601"/>
      <c r="PTF2" s="1601"/>
      <c r="PTG2" s="1601"/>
      <c r="PTH2" s="1601"/>
      <c r="PTI2" s="1601"/>
      <c r="PTJ2" s="1601"/>
      <c r="PTK2" s="1601"/>
      <c r="PTL2" s="1601"/>
      <c r="PTM2" s="1601"/>
      <c r="PTN2" s="1601"/>
      <c r="PTO2" s="1601"/>
      <c r="PTP2" s="1601"/>
      <c r="PTQ2" s="1601"/>
      <c r="PTR2" s="1601"/>
      <c r="PTS2" s="1601"/>
      <c r="PTT2" s="1601"/>
      <c r="PTU2" s="1601"/>
      <c r="PTV2" s="1601"/>
      <c r="PTW2" s="1601"/>
      <c r="PTX2" s="1601"/>
      <c r="PTY2" s="1601"/>
      <c r="PTZ2" s="1601"/>
      <c r="PUA2" s="1601"/>
      <c r="PUB2" s="1601"/>
      <c r="PUC2" s="1601"/>
      <c r="PUD2" s="1601"/>
      <c r="PUE2" s="1601"/>
      <c r="PUF2" s="1601"/>
      <c r="PUG2" s="1601"/>
      <c r="PUH2" s="1601"/>
      <c r="PUI2" s="1601"/>
      <c r="PUJ2" s="1601"/>
      <c r="PUK2" s="1601"/>
      <c r="PUL2" s="1601"/>
      <c r="PUM2" s="1601"/>
      <c r="PUN2" s="1601"/>
      <c r="PUO2" s="1601"/>
      <c r="PUP2" s="1601"/>
      <c r="PUQ2" s="1601"/>
      <c r="PUR2" s="1601"/>
      <c r="PUS2" s="1601"/>
      <c r="PUT2" s="1601"/>
      <c r="PUU2" s="1601"/>
      <c r="PUV2" s="1601"/>
      <c r="PUW2" s="1601"/>
      <c r="PUX2" s="1601"/>
      <c r="PUY2" s="1601"/>
      <c r="PUZ2" s="1601"/>
      <c r="PVA2" s="1601"/>
      <c r="PVB2" s="1601"/>
      <c r="PVC2" s="1601"/>
      <c r="PVD2" s="1601"/>
      <c r="PVE2" s="1601"/>
      <c r="PVF2" s="1601"/>
      <c r="PVG2" s="1601"/>
      <c r="PVH2" s="1601"/>
      <c r="PVI2" s="1601"/>
      <c r="PVJ2" s="1601"/>
      <c r="PVK2" s="1601"/>
      <c r="PVL2" s="1601"/>
      <c r="PVM2" s="1601"/>
      <c r="PVN2" s="1601"/>
      <c r="PVO2" s="1601"/>
      <c r="PVP2" s="1601"/>
      <c r="PVQ2" s="1601"/>
      <c r="PVR2" s="1601"/>
      <c r="PVS2" s="1601"/>
      <c r="PVT2" s="1601"/>
      <c r="PVU2" s="1601"/>
      <c r="PVV2" s="1601"/>
      <c r="PVW2" s="1601"/>
      <c r="PVX2" s="1601"/>
      <c r="PVY2" s="1601"/>
      <c r="PVZ2" s="1601"/>
      <c r="PWA2" s="1601"/>
      <c r="PWB2" s="1601"/>
      <c r="PWC2" s="1601"/>
      <c r="PWD2" s="1601"/>
      <c r="PWE2" s="1601"/>
      <c r="PWF2" s="1601"/>
      <c r="PWG2" s="1601"/>
      <c r="PWH2" s="1601"/>
      <c r="PWI2" s="1601"/>
      <c r="PWJ2" s="1601"/>
      <c r="PWK2" s="1601"/>
      <c r="PWL2" s="1601"/>
      <c r="PWM2" s="1601"/>
      <c r="PWN2" s="1601"/>
      <c r="PWO2" s="1601"/>
      <c r="PWP2" s="1601"/>
      <c r="PWQ2" s="1601"/>
      <c r="PWR2" s="1601"/>
      <c r="PWS2" s="1601"/>
      <c r="PWT2" s="1601"/>
      <c r="PWU2" s="1601"/>
      <c r="PWV2" s="1601"/>
      <c r="PWW2" s="1601"/>
      <c r="PWX2" s="1601"/>
      <c r="PWY2" s="1601"/>
      <c r="PWZ2" s="1601"/>
      <c r="PXA2" s="1601"/>
      <c r="PXB2" s="1601"/>
      <c r="PXC2" s="1601"/>
      <c r="PXD2" s="1601"/>
      <c r="PXE2" s="1601"/>
      <c r="PXF2" s="1601"/>
      <c r="PXG2" s="1601"/>
      <c r="PXH2" s="1601"/>
      <c r="PXI2" s="1601"/>
      <c r="PXJ2" s="1601"/>
      <c r="PXK2" s="1601"/>
      <c r="PXL2" s="1601"/>
      <c r="PXM2" s="1601"/>
      <c r="PXN2" s="1601"/>
      <c r="PXO2" s="1601"/>
      <c r="PXP2" s="1601"/>
      <c r="PXQ2" s="1601"/>
      <c r="PXR2" s="1601"/>
      <c r="PXS2" s="1601"/>
      <c r="PXT2" s="1601"/>
      <c r="PXU2" s="1601"/>
      <c r="PXV2" s="1601"/>
      <c r="PXW2" s="1601"/>
      <c r="PXX2" s="1601"/>
      <c r="PXY2" s="1601"/>
      <c r="PXZ2" s="1601"/>
      <c r="PYA2" s="1601"/>
      <c r="PYB2" s="1601"/>
      <c r="PYC2" s="1601"/>
      <c r="PYD2" s="1601"/>
      <c r="PYE2" s="1601"/>
      <c r="PYF2" s="1601"/>
      <c r="PYG2" s="1601"/>
      <c r="PYH2" s="1601"/>
      <c r="PYI2" s="1601"/>
      <c r="PYJ2" s="1601"/>
      <c r="PYK2" s="1601"/>
      <c r="PYL2" s="1601"/>
      <c r="PYM2" s="1601"/>
      <c r="PYN2" s="1601"/>
      <c r="PYO2" s="1601"/>
      <c r="PYP2" s="1601"/>
      <c r="PYQ2" s="1601"/>
      <c r="PYR2" s="1601"/>
      <c r="PYS2" s="1601"/>
      <c r="PYT2" s="1601"/>
      <c r="PYU2" s="1601"/>
      <c r="PYV2" s="1601"/>
      <c r="PYW2" s="1601"/>
      <c r="PYX2" s="1601"/>
      <c r="PYY2" s="1601"/>
      <c r="PYZ2" s="1601"/>
      <c r="PZA2" s="1601"/>
      <c r="PZB2" s="1601"/>
      <c r="PZC2" s="1601"/>
      <c r="PZD2" s="1601"/>
      <c r="PZE2" s="1601"/>
      <c r="PZF2" s="1601"/>
      <c r="PZG2" s="1601"/>
      <c r="PZH2" s="1601"/>
      <c r="PZI2" s="1601"/>
      <c r="PZJ2" s="1601"/>
      <c r="PZK2" s="1601"/>
      <c r="PZL2" s="1601"/>
      <c r="PZM2" s="1601"/>
      <c r="PZN2" s="1601"/>
      <c r="PZO2" s="1601"/>
      <c r="PZP2" s="1601"/>
      <c r="PZQ2" s="1601"/>
      <c r="PZR2" s="1601"/>
      <c r="PZS2" s="1601"/>
      <c r="PZT2" s="1601"/>
      <c r="PZU2" s="1601"/>
      <c r="PZV2" s="1601"/>
      <c r="PZW2" s="1601"/>
      <c r="PZX2" s="1601"/>
      <c r="PZY2" s="1601"/>
      <c r="PZZ2" s="1601"/>
      <c r="QAA2" s="1601"/>
      <c r="QAB2" s="1601"/>
      <c r="QAC2" s="1601"/>
      <c r="QAD2" s="1601"/>
      <c r="QAE2" s="1601"/>
      <c r="QAF2" s="1601"/>
      <c r="QAG2" s="1601"/>
      <c r="QAH2" s="1601"/>
      <c r="QAI2" s="1601"/>
      <c r="QAJ2" s="1601"/>
      <c r="QAK2" s="1601"/>
      <c r="QAL2" s="1601"/>
      <c r="QAM2" s="1601"/>
      <c r="QAN2" s="1601"/>
      <c r="QAO2" s="1601"/>
      <c r="QAP2" s="1601"/>
      <c r="QAQ2" s="1601"/>
      <c r="QAR2" s="1601"/>
      <c r="QAS2" s="1601"/>
      <c r="QAT2" s="1601"/>
      <c r="QAU2" s="1601"/>
      <c r="QAV2" s="1601"/>
      <c r="QAW2" s="1601"/>
      <c r="QAX2" s="1601"/>
      <c r="QAY2" s="1601"/>
      <c r="QAZ2" s="1601"/>
      <c r="QBA2" s="1601"/>
      <c r="QBB2" s="1601"/>
      <c r="QBC2" s="1601"/>
      <c r="QBD2" s="1601"/>
      <c r="QBE2" s="1601"/>
      <c r="QBF2" s="1601"/>
      <c r="QBG2" s="1601"/>
      <c r="QBH2" s="1601"/>
      <c r="QBI2" s="1601"/>
      <c r="QBJ2" s="1601"/>
      <c r="QBK2" s="1601"/>
      <c r="QBL2" s="1601"/>
      <c r="QBM2" s="1601"/>
      <c r="QBN2" s="1601"/>
      <c r="QBO2" s="1601"/>
      <c r="QBP2" s="1601"/>
      <c r="QBQ2" s="1601"/>
      <c r="QBR2" s="1601"/>
      <c r="QBS2" s="1601"/>
      <c r="QBT2" s="1601"/>
      <c r="QBU2" s="1601"/>
      <c r="QBV2" s="1601"/>
      <c r="QBW2" s="1601"/>
      <c r="QBX2" s="1601"/>
      <c r="QBY2" s="1601"/>
      <c r="QBZ2" s="1601"/>
      <c r="QCA2" s="1601"/>
      <c r="QCB2" s="1601"/>
      <c r="QCC2" s="1601"/>
      <c r="QCD2" s="1601"/>
      <c r="QCE2" s="1601"/>
      <c r="QCF2" s="1601"/>
      <c r="QCG2" s="1601"/>
      <c r="QCH2" s="1601"/>
      <c r="QCI2" s="1601"/>
      <c r="QCJ2" s="1601"/>
      <c r="QCK2" s="1601"/>
      <c r="QCL2" s="1601"/>
      <c r="QCM2" s="1601"/>
      <c r="QCN2" s="1601"/>
      <c r="QCO2" s="1601"/>
      <c r="QCP2" s="1601"/>
      <c r="QCQ2" s="1601"/>
      <c r="QCR2" s="1601"/>
      <c r="QCS2" s="1601"/>
      <c r="QCT2" s="1601"/>
      <c r="QCU2" s="1601"/>
      <c r="QCV2" s="1601"/>
      <c r="QCW2" s="1601"/>
      <c r="QCX2" s="1601"/>
      <c r="QCY2" s="1601"/>
      <c r="QCZ2" s="1601"/>
      <c r="QDA2" s="1601"/>
      <c r="QDB2" s="1601"/>
      <c r="QDC2" s="1601"/>
      <c r="QDD2" s="1601"/>
      <c r="QDE2" s="1601"/>
      <c r="QDF2" s="1601"/>
      <c r="QDG2" s="1601"/>
      <c r="QDH2" s="1601"/>
      <c r="QDI2" s="1601"/>
      <c r="QDJ2" s="1601"/>
      <c r="QDK2" s="1601"/>
      <c r="QDL2" s="1601"/>
      <c r="QDM2" s="1601"/>
      <c r="QDN2" s="1601"/>
      <c r="QDO2" s="1601"/>
      <c r="QDP2" s="1601"/>
      <c r="QDQ2" s="1601"/>
      <c r="QDR2" s="1601"/>
      <c r="QDS2" s="1601"/>
      <c r="QDT2" s="1601"/>
      <c r="QDU2" s="1601"/>
      <c r="QDV2" s="1601"/>
      <c r="QDW2" s="1601"/>
      <c r="QDX2" s="1601"/>
      <c r="QDY2" s="1601"/>
      <c r="QDZ2" s="1601"/>
      <c r="QEA2" s="1601"/>
      <c r="QEB2" s="1601"/>
      <c r="QEC2" s="1601"/>
      <c r="QED2" s="1601"/>
      <c r="QEE2" s="1601"/>
      <c r="QEF2" s="1601"/>
      <c r="QEG2" s="1601"/>
      <c r="QEH2" s="1601"/>
      <c r="QEI2" s="1601"/>
      <c r="QEJ2" s="1601"/>
      <c r="QEK2" s="1601"/>
      <c r="QEL2" s="1601"/>
      <c r="QEM2" s="1601"/>
      <c r="QEN2" s="1601"/>
      <c r="QEO2" s="1601"/>
      <c r="QEP2" s="1601"/>
      <c r="QEQ2" s="1601"/>
      <c r="QER2" s="1601"/>
      <c r="QES2" s="1601"/>
      <c r="QET2" s="1601"/>
      <c r="QEU2" s="1601"/>
      <c r="QEV2" s="1601"/>
      <c r="QEW2" s="1601"/>
      <c r="QEX2" s="1601"/>
      <c r="QEY2" s="1601"/>
      <c r="QEZ2" s="1601"/>
      <c r="QFA2" s="1601"/>
      <c r="QFB2" s="1601"/>
      <c r="QFC2" s="1601"/>
      <c r="QFD2" s="1601"/>
      <c r="QFE2" s="1601"/>
      <c r="QFF2" s="1601"/>
      <c r="QFG2" s="1601"/>
      <c r="QFH2" s="1601"/>
      <c r="QFI2" s="1601"/>
      <c r="QFJ2" s="1601"/>
      <c r="QFK2" s="1601"/>
      <c r="QFL2" s="1601"/>
      <c r="QFM2" s="1601"/>
      <c r="QFN2" s="1601"/>
      <c r="QFO2" s="1601"/>
      <c r="QFP2" s="1601"/>
      <c r="QFQ2" s="1601"/>
      <c r="QFR2" s="1601"/>
      <c r="QFS2" s="1601"/>
      <c r="QFT2" s="1601"/>
      <c r="QFU2" s="1601"/>
      <c r="QFV2" s="1601"/>
      <c r="QFW2" s="1601"/>
      <c r="QFX2" s="1601"/>
      <c r="QFY2" s="1601"/>
      <c r="QFZ2" s="1601"/>
      <c r="QGA2" s="1601"/>
      <c r="QGB2" s="1601"/>
      <c r="QGC2" s="1601"/>
      <c r="QGD2" s="1601"/>
      <c r="QGE2" s="1601"/>
      <c r="QGF2" s="1601"/>
      <c r="QGG2" s="1601"/>
      <c r="QGH2" s="1601"/>
      <c r="QGI2" s="1601"/>
      <c r="QGJ2" s="1601"/>
      <c r="QGK2" s="1601"/>
      <c r="QGL2" s="1601"/>
      <c r="QGM2" s="1601"/>
      <c r="QGN2" s="1601"/>
      <c r="QGO2" s="1601"/>
      <c r="QGP2" s="1601"/>
      <c r="QGQ2" s="1601"/>
      <c r="QGR2" s="1601"/>
      <c r="QGS2" s="1601"/>
      <c r="QGT2" s="1601"/>
      <c r="QGU2" s="1601"/>
      <c r="QGV2" s="1601"/>
      <c r="QGW2" s="1601"/>
      <c r="QGX2" s="1601"/>
      <c r="QGY2" s="1601"/>
      <c r="QGZ2" s="1601"/>
      <c r="QHA2" s="1601"/>
      <c r="QHB2" s="1601"/>
      <c r="QHC2" s="1601"/>
      <c r="QHD2" s="1601"/>
      <c r="QHE2" s="1601"/>
      <c r="QHF2" s="1601"/>
      <c r="QHG2" s="1601"/>
      <c r="QHH2" s="1601"/>
      <c r="QHI2" s="1601"/>
      <c r="QHJ2" s="1601"/>
      <c r="QHK2" s="1601"/>
      <c r="QHL2" s="1601"/>
      <c r="QHM2" s="1601"/>
      <c r="QHN2" s="1601"/>
      <c r="QHO2" s="1601"/>
      <c r="QHP2" s="1601"/>
      <c r="QHQ2" s="1601"/>
      <c r="QHR2" s="1601"/>
      <c r="QHS2" s="1601"/>
      <c r="QHT2" s="1601"/>
      <c r="QHU2" s="1601"/>
      <c r="QHV2" s="1601"/>
      <c r="QHW2" s="1601"/>
      <c r="QHX2" s="1601"/>
      <c r="QHY2" s="1601"/>
      <c r="QHZ2" s="1601"/>
      <c r="QIA2" s="1601"/>
      <c r="QIB2" s="1601"/>
      <c r="QIC2" s="1601"/>
      <c r="QID2" s="1601"/>
      <c r="QIE2" s="1601"/>
      <c r="QIF2" s="1601"/>
      <c r="QIG2" s="1601"/>
      <c r="QIH2" s="1601"/>
      <c r="QII2" s="1601"/>
      <c r="QIJ2" s="1601"/>
      <c r="QIK2" s="1601"/>
      <c r="QIL2" s="1601"/>
      <c r="QIM2" s="1601"/>
      <c r="QIN2" s="1601"/>
      <c r="QIO2" s="1601"/>
      <c r="QIP2" s="1601"/>
      <c r="QIQ2" s="1601"/>
      <c r="QIR2" s="1601"/>
      <c r="QIS2" s="1601"/>
      <c r="QIT2" s="1601"/>
      <c r="QIU2" s="1601"/>
      <c r="QIV2" s="1601"/>
      <c r="QIW2" s="1601"/>
      <c r="QIX2" s="1601"/>
      <c r="QIY2" s="1601"/>
      <c r="QIZ2" s="1601"/>
      <c r="QJA2" s="1601"/>
      <c r="QJB2" s="1601"/>
      <c r="QJC2" s="1601"/>
      <c r="QJD2" s="1601"/>
      <c r="QJE2" s="1601"/>
      <c r="QJF2" s="1601"/>
      <c r="QJG2" s="1601"/>
      <c r="QJH2" s="1601"/>
      <c r="QJI2" s="1601"/>
      <c r="QJJ2" s="1601"/>
      <c r="QJK2" s="1601"/>
      <c r="QJL2" s="1601"/>
      <c r="QJM2" s="1601"/>
      <c r="QJN2" s="1601"/>
      <c r="QJO2" s="1601"/>
      <c r="QJP2" s="1601"/>
      <c r="QJQ2" s="1601"/>
      <c r="QJR2" s="1601"/>
      <c r="QJS2" s="1601"/>
      <c r="QJT2" s="1601"/>
      <c r="QJU2" s="1601"/>
      <c r="QJV2" s="1601"/>
      <c r="QJW2" s="1601"/>
      <c r="QJX2" s="1601"/>
      <c r="QJY2" s="1601"/>
      <c r="QJZ2" s="1601"/>
      <c r="QKA2" s="1601"/>
      <c r="QKB2" s="1601"/>
      <c r="QKC2" s="1601"/>
      <c r="QKD2" s="1601"/>
      <c r="QKE2" s="1601"/>
      <c r="QKF2" s="1601"/>
      <c r="QKG2" s="1601"/>
      <c r="QKH2" s="1601"/>
      <c r="QKI2" s="1601"/>
      <c r="QKJ2" s="1601"/>
      <c r="QKK2" s="1601"/>
      <c r="QKL2" s="1601"/>
      <c r="QKM2" s="1601"/>
      <c r="QKN2" s="1601"/>
      <c r="QKO2" s="1601"/>
      <c r="QKP2" s="1601"/>
      <c r="QKQ2" s="1601"/>
      <c r="QKR2" s="1601"/>
      <c r="QKS2" s="1601"/>
      <c r="QKT2" s="1601"/>
      <c r="QKU2" s="1601"/>
      <c r="QKV2" s="1601"/>
      <c r="QKW2" s="1601"/>
      <c r="QKX2" s="1601"/>
      <c r="QKY2" s="1601"/>
      <c r="QKZ2" s="1601"/>
      <c r="QLA2" s="1601"/>
      <c r="QLB2" s="1601"/>
      <c r="QLC2" s="1601"/>
      <c r="QLD2" s="1601"/>
      <c r="QLE2" s="1601"/>
      <c r="QLF2" s="1601"/>
      <c r="QLG2" s="1601"/>
      <c r="QLH2" s="1601"/>
      <c r="QLI2" s="1601"/>
      <c r="QLJ2" s="1601"/>
      <c r="QLK2" s="1601"/>
      <c r="QLL2" s="1601"/>
      <c r="QLM2" s="1601"/>
      <c r="QLN2" s="1601"/>
      <c r="QLO2" s="1601"/>
      <c r="QLP2" s="1601"/>
      <c r="QLQ2" s="1601"/>
      <c r="QLR2" s="1601"/>
      <c r="QLS2" s="1601"/>
      <c r="QLT2" s="1601"/>
      <c r="QLU2" s="1601"/>
      <c r="QLV2" s="1601"/>
      <c r="QLW2" s="1601"/>
      <c r="QLX2" s="1601"/>
      <c r="QLY2" s="1601"/>
      <c r="QLZ2" s="1601"/>
      <c r="QMA2" s="1601"/>
      <c r="QMB2" s="1601"/>
      <c r="QMC2" s="1601"/>
      <c r="QMD2" s="1601"/>
      <c r="QME2" s="1601"/>
      <c r="QMF2" s="1601"/>
      <c r="QMG2" s="1601"/>
      <c r="QMH2" s="1601"/>
      <c r="QMI2" s="1601"/>
      <c r="QMJ2" s="1601"/>
      <c r="QMK2" s="1601"/>
      <c r="QML2" s="1601"/>
      <c r="QMM2" s="1601"/>
      <c r="QMN2" s="1601"/>
      <c r="QMO2" s="1601"/>
      <c r="QMP2" s="1601"/>
      <c r="QMQ2" s="1601"/>
      <c r="QMR2" s="1601"/>
      <c r="QMS2" s="1601"/>
      <c r="QMT2" s="1601"/>
      <c r="QMU2" s="1601"/>
      <c r="QMV2" s="1601"/>
      <c r="QMW2" s="1601"/>
      <c r="QMX2" s="1601"/>
      <c r="QMY2" s="1601"/>
      <c r="QMZ2" s="1601"/>
      <c r="QNA2" s="1601"/>
      <c r="QNB2" s="1601"/>
      <c r="QNC2" s="1601"/>
      <c r="QND2" s="1601"/>
      <c r="QNE2" s="1601"/>
      <c r="QNF2" s="1601"/>
      <c r="QNG2" s="1601"/>
      <c r="QNH2" s="1601"/>
      <c r="QNI2" s="1601"/>
      <c r="QNJ2" s="1601"/>
      <c r="QNK2" s="1601"/>
      <c r="QNL2" s="1601"/>
      <c r="QNM2" s="1601"/>
      <c r="QNN2" s="1601"/>
      <c r="QNO2" s="1601"/>
      <c r="QNP2" s="1601"/>
      <c r="QNQ2" s="1601"/>
      <c r="QNR2" s="1601"/>
      <c r="QNS2" s="1601"/>
      <c r="QNT2" s="1601"/>
      <c r="QNU2" s="1601"/>
      <c r="QNV2" s="1601"/>
      <c r="QNW2" s="1601"/>
      <c r="QNX2" s="1601"/>
      <c r="QNY2" s="1601"/>
      <c r="QNZ2" s="1601"/>
      <c r="QOA2" s="1601"/>
      <c r="QOB2" s="1601"/>
      <c r="QOC2" s="1601"/>
      <c r="QOD2" s="1601"/>
      <c r="QOE2" s="1601"/>
      <c r="QOF2" s="1601"/>
      <c r="QOG2" s="1601"/>
      <c r="QOH2" s="1601"/>
      <c r="QOI2" s="1601"/>
      <c r="QOJ2" s="1601"/>
      <c r="QOK2" s="1601"/>
      <c r="QOL2" s="1601"/>
      <c r="QOM2" s="1601"/>
      <c r="QON2" s="1601"/>
      <c r="QOO2" s="1601"/>
      <c r="QOP2" s="1601"/>
      <c r="QOQ2" s="1601"/>
      <c r="QOR2" s="1601"/>
      <c r="QOS2" s="1601"/>
      <c r="QOT2" s="1601"/>
      <c r="QOU2" s="1601"/>
      <c r="QOV2" s="1601"/>
      <c r="QOW2" s="1601"/>
      <c r="QOX2" s="1601"/>
      <c r="QOY2" s="1601"/>
      <c r="QOZ2" s="1601"/>
      <c r="QPA2" s="1601"/>
      <c r="QPB2" s="1601"/>
      <c r="QPC2" s="1601"/>
      <c r="QPD2" s="1601"/>
      <c r="QPE2" s="1601"/>
      <c r="QPF2" s="1601"/>
      <c r="QPG2" s="1601"/>
      <c r="QPH2" s="1601"/>
      <c r="QPI2" s="1601"/>
      <c r="QPJ2" s="1601"/>
      <c r="QPK2" s="1601"/>
      <c r="QPL2" s="1601"/>
      <c r="QPM2" s="1601"/>
      <c r="QPN2" s="1601"/>
      <c r="QPO2" s="1601"/>
      <c r="QPP2" s="1601"/>
      <c r="QPQ2" s="1601"/>
      <c r="QPR2" s="1601"/>
      <c r="QPS2" s="1601"/>
      <c r="QPT2" s="1601"/>
      <c r="QPU2" s="1601"/>
      <c r="QPV2" s="1601"/>
      <c r="QPW2" s="1601"/>
      <c r="QPX2" s="1601"/>
      <c r="QPY2" s="1601"/>
      <c r="QPZ2" s="1601"/>
      <c r="QQA2" s="1601"/>
      <c r="QQB2" s="1601"/>
      <c r="QQC2" s="1601"/>
      <c r="QQD2" s="1601"/>
      <c r="QQE2" s="1601"/>
      <c r="QQF2" s="1601"/>
      <c r="QQG2" s="1601"/>
      <c r="QQH2" s="1601"/>
      <c r="QQI2" s="1601"/>
      <c r="QQJ2" s="1601"/>
      <c r="QQK2" s="1601"/>
      <c r="QQL2" s="1601"/>
      <c r="QQM2" s="1601"/>
      <c r="QQN2" s="1601"/>
      <c r="QQO2" s="1601"/>
      <c r="QQP2" s="1601"/>
      <c r="QQQ2" s="1601"/>
      <c r="QQR2" s="1601"/>
      <c r="QQS2" s="1601"/>
      <c r="QQT2" s="1601"/>
      <c r="QQU2" s="1601"/>
      <c r="QQV2" s="1601"/>
      <c r="QQW2" s="1601"/>
      <c r="QQX2" s="1601"/>
      <c r="QQY2" s="1601"/>
      <c r="QQZ2" s="1601"/>
      <c r="QRA2" s="1601"/>
      <c r="QRB2" s="1601"/>
      <c r="QRC2" s="1601"/>
      <c r="QRD2" s="1601"/>
      <c r="QRE2" s="1601"/>
      <c r="QRF2" s="1601"/>
      <c r="QRG2" s="1601"/>
      <c r="QRH2" s="1601"/>
      <c r="QRI2" s="1601"/>
      <c r="QRJ2" s="1601"/>
      <c r="QRK2" s="1601"/>
      <c r="QRL2" s="1601"/>
      <c r="QRM2" s="1601"/>
      <c r="QRN2" s="1601"/>
      <c r="QRO2" s="1601"/>
      <c r="QRP2" s="1601"/>
      <c r="QRQ2" s="1601"/>
      <c r="QRR2" s="1601"/>
      <c r="QRS2" s="1601"/>
      <c r="QRT2" s="1601"/>
      <c r="QRU2" s="1601"/>
      <c r="QRV2" s="1601"/>
      <c r="QRW2" s="1601"/>
      <c r="QRX2" s="1601"/>
      <c r="QRY2" s="1601"/>
      <c r="QRZ2" s="1601"/>
      <c r="QSA2" s="1601"/>
      <c r="QSB2" s="1601"/>
      <c r="QSC2" s="1601"/>
      <c r="QSD2" s="1601"/>
      <c r="QSE2" s="1601"/>
      <c r="QSF2" s="1601"/>
      <c r="QSG2" s="1601"/>
      <c r="QSH2" s="1601"/>
      <c r="QSI2" s="1601"/>
      <c r="QSJ2" s="1601"/>
      <c r="QSK2" s="1601"/>
      <c r="QSL2" s="1601"/>
      <c r="QSM2" s="1601"/>
      <c r="QSN2" s="1601"/>
      <c r="QSO2" s="1601"/>
      <c r="QSP2" s="1601"/>
      <c r="QSQ2" s="1601"/>
      <c r="QSR2" s="1601"/>
      <c r="QSS2" s="1601"/>
      <c r="QST2" s="1601"/>
      <c r="QSU2" s="1601"/>
      <c r="QSV2" s="1601"/>
      <c r="QSW2" s="1601"/>
      <c r="QSX2" s="1601"/>
      <c r="QSY2" s="1601"/>
      <c r="QSZ2" s="1601"/>
      <c r="QTA2" s="1601"/>
      <c r="QTB2" s="1601"/>
      <c r="QTC2" s="1601"/>
      <c r="QTD2" s="1601"/>
      <c r="QTE2" s="1601"/>
      <c r="QTF2" s="1601"/>
      <c r="QTG2" s="1601"/>
      <c r="QTH2" s="1601"/>
      <c r="QTI2" s="1601"/>
      <c r="QTJ2" s="1601"/>
      <c r="QTK2" s="1601"/>
      <c r="QTL2" s="1601"/>
      <c r="QTM2" s="1601"/>
      <c r="QTN2" s="1601"/>
      <c r="QTO2" s="1601"/>
      <c r="QTP2" s="1601"/>
      <c r="QTQ2" s="1601"/>
      <c r="QTR2" s="1601"/>
      <c r="QTS2" s="1601"/>
      <c r="QTT2" s="1601"/>
      <c r="QTU2" s="1601"/>
      <c r="QTV2" s="1601"/>
      <c r="QTW2" s="1601"/>
      <c r="QTX2" s="1601"/>
      <c r="QTY2" s="1601"/>
      <c r="QTZ2" s="1601"/>
      <c r="QUA2" s="1601"/>
      <c r="QUB2" s="1601"/>
      <c r="QUC2" s="1601"/>
      <c r="QUD2" s="1601"/>
      <c r="QUE2" s="1601"/>
      <c r="QUF2" s="1601"/>
      <c r="QUG2" s="1601"/>
      <c r="QUH2" s="1601"/>
      <c r="QUI2" s="1601"/>
      <c r="QUJ2" s="1601"/>
      <c r="QUK2" s="1601"/>
      <c r="QUL2" s="1601"/>
      <c r="QUM2" s="1601"/>
      <c r="QUN2" s="1601"/>
      <c r="QUO2" s="1601"/>
      <c r="QUP2" s="1601"/>
      <c r="QUQ2" s="1601"/>
      <c r="QUR2" s="1601"/>
      <c r="QUS2" s="1601"/>
      <c r="QUT2" s="1601"/>
      <c r="QUU2" s="1601"/>
      <c r="QUV2" s="1601"/>
      <c r="QUW2" s="1601"/>
      <c r="QUX2" s="1601"/>
      <c r="QUY2" s="1601"/>
      <c r="QUZ2" s="1601"/>
      <c r="QVA2" s="1601"/>
      <c r="QVB2" s="1601"/>
      <c r="QVC2" s="1601"/>
      <c r="QVD2" s="1601"/>
      <c r="QVE2" s="1601"/>
      <c r="QVF2" s="1601"/>
      <c r="QVG2" s="1601"/>
      <c r="QVH2" s="1601"/>
      <c r="QVI2" s="1601"/>
      <c r="QVJ2" s="1601"/>
      <c r="QVK2" s="1601"/>
      <c r="QVL2" s="1601"/>
      <c r="QVM2" s="1601"/>
      <c r="QVN2" s="1601"/>
      <c r="QVO2" s="1601"/>
      <c r="QVP2" s="1601"/>
      <c r="QVQ2" s="1601"/>
      <c r="QVR2" s="1601"/>
      <c r="QVS2" s="1601"/>
      <c r="QVT2" s="1601"/>
      <c r="QVU2" s="1601"/>
      <c r="QVV2" s="1601"/>
      <c r="QVW2" s="1601"/>
      <c r="QVX2" s="1601"/>
      <c r="QVY2" s="1601"/>
      <c r="QVZ2" s="1601"/>
      <c r="QWA2" s="1601"/>
      <c r="QWB2" s="1601"/>
      <c r="QWC2" s="1601"/>
      <c r="QWD2" s="1601"/>
      <c r="QWE2" s="1601"/>
      <c r="QWF2" s="1601"/>
      <c r="QWG2" s="1601"/>
      <c r="QWH2" s="1601"/>
      <c r="QWI2" s="1601"/>
      <c r="QWJ2" s="1601"/>
      <c r="QWK2" s="1601"/>
      <c r="QWL2" s="1601"/>
      <c r="QWM2" s="1601"/>
      <c r="QWN2" s="1601"/>
      <c r="QWO2" s="1601"/>
      <c r="QWP2" s="1601"/>
      <c r="QWQ2" s="1601"/>
      <c r="QWR2" s="1601"/>
      <c r="QWS2" s="1601"/>
      <c r="QWT2" s="1601"/>
      <c r="QWU2" s="1601"/>
      <c r="QWV2" s="1601"/>
      <c r="QWW2" s="1601"/>
      <c r="QWX2" s="1601"/>
      <c r="QWY2" s="1601"/>
      <c r="QWZ2" s="1601"/>
      <c r="QXA2" s="1601"/>
      <c r="QXB2" s="1601"/>
      <c r="QXC2" s="1601"/>
      <c r="QXD2" s="1601"/>
      <c r="QXE2" s="1601"/>
      <c r="QXF2" s="1601"/>
      <c r="QXG2" s="1601"/>
      <c r="QXH2" s="1601"/>
      <c r="QXI2" s="1601"/>
      <c r="QXJ2" s="1601"/>
      <c r="QXK2" s="1601"/>
      <c r="QXL2" s="1601"/>
      <c r="QXM2" s="1601"/>
      <c r="QXN2" s="1601"/>
      <c r="QXO2" s="1601"/>
      <c r="QXP2" s="1601"/>
      <c r="QXQ2" s="1601"/>
      <c r="QXR2" s="1601"/>
      <c r="QXS2" s="1601"/>
      <c r="QXT2" s="1601"/>
      <c r="QXU2" s="1601"/>
      <c r="QXV2" s="1601"/>
      <c r="QXW2" s="1601"/>
      <c r="QXX2" s="1601"/>
      <c r="QXY2" s="1601"/>
      <c r="QXZ2" s="1601"/>
      <c r="QYA2" s="1601"/>
      <c r="QYB2" s="1601"/>
      <c r="QYC2" s="1601"/>
      <c r="QYD2" s="1601"/>
      <c r="QYE2" s="1601"/>
      <c r="QYF2" s="1601"/>
      <c r="QYG2" s="1601"/>
      <c r="QYH2" s="1601"/>
      <c r="QYI2" s="1601"/>
      <c r="QYJ2" s="1601"/>
      <c r="QYK2" s="1601"/>
      <c r="QYL2" s="1601"/>
      <c r="QYM2" s="1601"/>
      <c r="QYN2" s="1601"/>
      <c r="QYO2" s="1601"/>
      <c r="QYP2" s="1601"/>
      <c r="QYQ2" s="1601"/>
      <c r="QYR2" s="1601"/>
      <c r="QYS2" s="1601"/>
      <c r="QYT2" s="1601"/>
      <c r="QYU2" s="1601"/>
      <c r="QYV2" s="1601"/>
      <c r="QYW2" s="1601"/>
      <c r="QYX2" s="1601"/>
      <c r="QYY2" s="1601"/>
      <c r="QYZ2" s="1601"/>
      <c r="QZA2" s="1601"/>
      <c r="QZB2" s="1601"/>
      <c r="QZC2" s="1601"/>
      <c r="QZD2" s="1601"/>
      <c r="QZE2" s="1601"/>
      <c r="QZF2" s="1601"/>
      <c r="QZG2" s="1601"/>
      <c r="QZH2" s="1601"/>
      <c r="QZI2" s="1601"/>
      <c r="QZJ2" s="1601"/>
      <c r="QZK2" s="1601"/>
      <c r="QZL2" s="1601"/>
      <c r="QZM2" s="1601"/>
      <c r="QZN2" s="1601"/>
      <c r="QZO2" s="1601"/>
      <c r="QZP2" s="1601"/>
      <c r="QZQ2" s="1601"/>
      <c r="QZR2" s="1601"/>
      <c r="QZS2" s="1601"/>
      <c r="QZT2" s="1601"/>
      <c r="QZU2" s="1601"/>
      <c r="QZV2" s="1601"/>
      <c r="QZW2" s="1601"/>
      <c r="QZX2" s="1601"/>
      <c r="QZY2" s="1601"/>
      <c r="QZZ2" s="1601"/>
      <c r="RAA2" s="1601"/>
      <c r="RAB2" s="1601"/>
      <c r="RAC2" s="1601"/>
      <c r="RAD2" s="1601"/>
      <c r="RAE2" s="1601"/>
      <c r="RAF2" s="1601"/>
      <c r="RAG2" s="1601"/>
      <c r="RAH2" s="1601"/>
      <c r="RAI2" s="1601"/>
      <c r="RAJ2" s="1601"/>
      <c r="RAK2" s="1601"/>
      <c r="RAL2" s="1601"/>
      <c r="RAM2" s="1601"/>
      <c r="RAN2" s="1601"/>
      <c r="RAO2" s="1601"/>
      <c r="RAP2" s="1601"/>
      <c r="RAQ2" s="1601"/>
      <c r="RAR2" s="1601"/>
      <c r="RAS2" s="1601"/>
      <c r="RAT2" s="1601"/>
      <c r="RAU2" s="1601"/>
      <c r="RAV2" s="1601"/>
      <c r="RAW2" s="1601"/>
      <c r="RAX2" s="1601"/>
      <c r="RAY2" s="1601"/>
      <c r="RAZ2" s="1601"/>
      <c r="RBA2" s="1601"/>
      <c r="RBB2" s="1601"/>
      <c r="RBC2" s="1601"/>
      <c r="RBD2" s="1601"/>
      <c r="RBE2" s="1601"/>
      <c r="RBF2" s="1601"/>
      <c r="RBG2" s="1601"/>
      <c r="RBH2" s="1601"/>
      <c r="RBI2" s="1601"/>
      <c r="RBJ2" s="1601"/>
      <c r="RBK2" s="1601"/>
      <c r="RBL2" s="1601"/>
      <c r="RBM2" s="1601"/>
      <c r="RBN2" s="1601"/>
      <c r="RBO2" s="1601"/>
      <c r="RBP2" s="1601"/>
      <c r="RBQ2" s="1601"/>
      <c r="RBR2" s="1601"/>
      <c r="RBS2" s="1601"/>
      <c r="RBT2" s="1601"/>
      <c r="RBU2" s="1601"/>
      <c r="RBV2" s="1601"/>
      <c r="RBW2" s="1601"/>
      <c r="RBX2" s="1601"/>
      <c r="RBY2" s="1601"/>
      <c r="RBZ2" s="1601"/>
      <c r="RCA2" s="1601"/>
      <c r="RCB2" s="1601"/>
      <c r="RCC2" s="1601"/>
      <c r="RCD2" s="1601"/>
      <c r="RCE2" s="1601"/>
      <c r="RCF2" s="1601"/>
      <c r="RCG2" s="1601"/>
      <c r="RCH2" s="1601"/>
      <c r="RCI2" s="1601"/>
      <c r="RCJ2" s="1601"/>
      <c r="RCK2" s="1601"/>
      <c r="RCL2" s="1601"/>
      <c r="RCM2" s="1601"/>
      <c r="RCN2" s="1601"/>
      <c r="RCO2" s="1601"/>
      <c r="RCP2" s="1601"/>
      <c r="RCQ2" s="1601"/>
      <c r="RCR2" s="1601"/>
      <c r="RCS2" s="1601"/>
      <c r="RCT2" s="1601"/>
      <c r="RCU2" s="1601"/>
      <c r="RCV2" s="1601"/>
      <c r="RCW2" s="1601"/>
      <c r="RCX2" s="1601"/>
      <c r="RCY2" s="1601"/>
      <c r="RCZ2" s="1601"/>
      <c r="RDA2" s="1601"/>
      <c r="RDB2" s="1601"/>
      <c r="RDC2" s="1601"/>
      <c r="RDD2" s="1601"/>
      <c r="RDE2" s="1601"/>
      <c r="RDF2" s="1601"/>
      <c r="RDG2" s="1601"/>
      <c r="RDH2" s="1601"/>
      <c r="RDI2" s="1601"/>
      <c r="RDJ2" s="1601"/>
      <c r="RDK2" s="1601"/>
      <c r="RDL2" s="1601"/>
      <c r="RDM2" s="1601"/>
      <c r="RDN2" s="1601"/>
      <c r="RDO2" s="1601"/>
      <c r="RDP2" s="1601"/>
      <c r="RDQ2" s="1601"/>
      <c r="RDR2" s="1601"/>
      <c r="RDS2" s="1601"/>
      <c r="RDT2" s="1601"/>
      <c r="RDU2" s="1601"/>
      <c r="RDV2" s="1601"/>
      <c r="RDW2" s="1601"/>
      <c r="RDX2" s="1601"/>
      <c r="RDY2" s="1601"/>
      <c r="RDZ2" s="1601"/>
      <c r="REA2" s="1601"/>
      <c r="REB2" s="1601"/>
      <c r="REC2" s="1601"/>
      <c r="RED2" s="1601"/>
      <c r="REE2" s="1601"/>
      <c r="REF2" s="1601"/>
      <c r="REG2" s="1601"/>
      <c r="REH2" s="1601"/>
      <c r="REI2" s="1601"/>
      <c r="REJ2" s="1601"/>
      <c r="REK2" s="1601"/>
      <c r="REL2" s="1601"/>
      <c r="REM2" s="1601"/>
      <c r="REN2" s="1601"/>
      <c r="REO2" s="1601"/>
      <c r="REP2" s="1601"/>
      <c r="REQ2" s="1601"/>
      <c r="RER2" s="1601"/>
      <c r="RES2" s="1601"/>
      <c r="RET2" s="1601"/>
      <c r="REU2" s="1601"/>
      <c r="REV2" s="1601"/>
      <c r="REW2" s="1601"/>
      <c r="REX2" s="1601"/>
      <c r="REY2" s="1601"/>
      <c r="REZ2" s="1601"/>
      <c r="RFA2" s="1601"/>
      <c r="RFB2" s="1601"/>
      <c r="RFC2" s="1601"/>
      <c r="RFD2" s="1601"/>
      <c r="RFE2" s="1601"/>
      <c r="RFF2" s="1601"/>
      <c r="RFG2" s="1601"/>
      <c r="RFH2" s="1601"/>
      <c r="RFI2" s="1601"/>
      <c r="RFJ2" s="1601"/>
      <c r="RFK2" s="1601"/>
      <c r="RFL2" s="1601"/>
      <c r="RFM2" s="1601"/>
      <c r="RFN2" s="1601"/>
      <c r="RFO2" s="1601"/>
      <c r="RFP2" s="1601"/>
      <c r="RFQ2" s="1601"/>
      <c r="RFR2" s="1601"/>
      <c r="RFS2" s="1601"/>
      <c r="RFT2" s="1601"/>
      <c r="RFU2" s="1601"/>
      <c r="RFV2" s="1601"/>
      <c r="RFW2" s="1601"/>
      <c r="RFX2" s="1601"/>
      <c r="RFY2" s="1601"/>
      <c r="RFZ2" s="1601"/>
      <c r="RGA2" s="1601"/>
      <c r="RGB2" s="1601"/>
      <c r="RGC2" s="1601"/>
      <c r="RGD2" s="1601"/>
      <c r="RGE2" s="1601"/>
      <c r="RGF2" s="1601"/>
      <c r="RGG2" s="1601"/>
      <c r="RGH2" s="1601"/>
      <c r="RGI2" s="1601"/>
      <c r="RGJ2" s="1601"/>
      <c r="RGK2" s="1601"/>
      <c r="RGL2" s="1601"/>
      <c r="RGM2" s="1601"/>
      <c r="RGN2" s="1601"/>
      <c r="RGO2" s="1601"/>
      <c r="RGP2" s="1601"/>
      <c r="RGQ2" s="1601"/>
      <c r="RGR2" s="1601"/>
      <c r="RGS2" s="1601"/>
      <c r="RGT2" s="1601"/>
      <c r="RGU2" s="1601"/>
      <c r="RGV2" s="1601"/>
      <c r="RGW2" s="1601"/>
      <c r="RGX2" s="1601"/>
      <c r="RGY2" s="1601"/>
      <c r="RGZ2" s="1601"/>
      <c r="RHA2" s="1601"/>
      <c r="RHB2" s="1601"/>
      <c r="RHC2" s="1601"/>
      <c r="RHD2" s="1601"/>
      <c r="RHE2" s="1601"/>
      <c r="RHF2" s="1601"/>
      <c r="RHG2" s="1601"/>
      <c r="RHH2" s="1601"/>
      <c r="RHI2" s="1601"/>
      <c r="RHJ2" s="1601"/>
      <c r="RHK2" s="1601"/>
      <c r="RHL2" s="1601"/>
      <c r="RHM2" s="1601"/>
      <c r="RHN2" s="1601"/>
      <c r="RHO2" s="1601"/>
      <c r="RHP2" s="1601"/>
      <c r="RHQ2" s="1601"/>
      <c r="RHR2" s="1601"/>
      <c r="RHS2" s="1601"/>
      <c r="RHT2" s="1601"/>
      <c r="RHU2" s="1601"/>
      <c r="RHV2" s="1601"/>
      <c r="RHW2" s="1601"/>
      <c r="RHX2" s="1601"/>
      <c r="RHY2" s="1601"/>
      <c r="RHZ2" s="1601"/>
      <c r="RIA2" s="1601"/>
      <c r="RIB2" s="1601"/>
      <c r="RIC2" s="1601"/>
      <c r="RID2" s="1601"/>
      <c r="RIE2" s="1601"/>
      <c r="RIF2" s="1601"/>
      <c r="RIG2" s="1601"/>
      <c r="RIH2" s="1601"/>
      <c r="RII2" s="1601"/>
      <c r="RIJ2" s="1601"/>
      <c r="RIK2" s="1601"/>
      <c r="RIL2" s="1601"/>
      <c r="RIM2" s="1601"/>
      <c r="RIN2" s="1601"/>
      <c r="RIO2" s="1601"/>
      <c r="RIP2" s="1601"/>
      <c r="RIQ2" s="1601"/>
      <c r="RIR2" s="1601"/>
      <c r="RIS2" s="1601"/>
      <c r="RIT2" s="1601"/>
      <c r="RIU2" s="1601"/>
      <c r="RIV2" s="1601"/>
      <c r="RIW2" s="1601"/>
      <c r="RIX2" s="1601"/>
      <c r="RIY2" s="1601"/>
      <c r="RIZ2" s="1601"/>
      <c r="RJA2" s="1601"/>
      <c r="RJB2" s="1601"/>
      <c r="RJC2" s="1601"/>
      <c r="RJD2" s="1601"/>
      <c r="RJE2" s="1601"/>
      <c r="RJF2" s="1601"/>
      <c r="RJG2" s="1601"/>
      <c r="RJH2" s="1601"/>
      <c r="RJI2" s="1601"/>
      <c r="RJJ2" s="1601"/>
      <c r="RJK2" s="1601"/>
      <c r="RJL2" s="1601"/>
      <c r="RJM2" s="1601"/>
      <c r="RJN2" s="1601"/>
      <c r="RJO2" s="1601"/>
      <c r="RJP2" s="1601"/>
      <c r="RJQ2" s="1601"/>
      <c r="RJR2" s="1601"/>
      <c r="RJS2" s="1601"/>
      <c r="RJT2" s="1601"/>
      <c r="RJU2" s="1601"/>
      <c r="RJV2" s="1601"/>
      <c r="RJW2" s="1601"/>
      <c r="RJX2" s="1601"/>
      <c r="RJY2" s="1601"/>
      <c r="RJZ2" s="1601"/>
      <c r="RKA2" s="1601"/>
      <c r="RKB2" s="1601"/>
      <c r="RKC2" s="1601"/>
      <c r="RKD2" s="1601"/>
      <c r="RKE2" s="1601"/>
      <c r="RKF2" s="1601"/>
      <c r="RKG2" s="1601"/>
      <c r="RKH2" s="1601"/>
      <c r="RKI2" s="1601"/>
      <c r="RKJ2" s="1601"/>
      <c r="RKK2" s="1601"/>
      <c r="RKL2" s="1601"/>
      <c r="RKM2" s="1601"/>
      <c r="RKN2" s="1601"/>
      <c r="RKO2" s="1601"/>
      <c r="RKP2" s="1601"/>
      <c r="RKQ2" s="1601"/>
      <c r="RKR2" s="1601"/>
      <c r="RKS2" s="1601"/>
      <c r="RKT2" s="1601"/>
      <c r="RKU2" s="1601"/>
      <c r="RKV2" s="1601"/>
      <c r="RKW2" s="1601"/>
      <c r="RKX2" s="1601"/>
      <c r="RKY2" s="1601"/>
      <c r="RKZ2" s="1601"/>
      <c r="RLA2" s="1601"/>
      <c r="RLB2" s="1601"/>
      <c r="RLC2" s="1601"/>
      <c r="RLD2" s="1601"/>
      <c r="RLE2" s="1601"/>
      <c r="RLF2" s="1601"/>
      <c r="RLG2" s="1601"/>
      <c r="RLH2" s="1601"/>
      <c r="RLI2" s="1601"/>
      <c r="RLJ2" s="1601"/>
      <c r="RLK2" s="1601"/>
      <c r="RLL2" s="1601"/>
      <c r="RLM2" s="1601"/>
      <c r="RLN2" s="1601"/>
      <c r="RLO2" s="1601"/>
      <c r="RLP2" s="1601"/>
      <c r="RLQ2" s="1601"/>
      <c r="RLR2" s="1601"/>
      <c r="RLS2" s="1601"/>
      <c r="RLT2" s="1601"/>
      <c r="RLU2" s="1601"/>
      <c r="RLV2" s="1601"/>
      <c r="RLW2" s="1601"/>
      <c r="RLX2" s="1601"/>
      <c r="RLY2" s="1601"/>
      <c r="RLZ2" s="1601"/>
      <c r="RMA2" s="1601"/>
      <c r="RMB2" s="1601"/>
      <c r="RMC2" s="1601"/>
      <c r="RMD2" s="1601"/>
      <c r="RME2" s="1601"/>
      <c r="RMF2" s="1601"/>
      <c r="RMG2" s="1601"/>
      <c r="RMH2" s="1601"/>
      <c r="RMI2" s="1601"/>
      <c r="RMJ2" s="1601"/>
      <c r="RMK2" s="1601"/>
      <c r="RML2" s="1601"/>
      <c r="RMM2" s="1601"/>
      <c r="RMN2" s="1601"/>
      <c r="RMO2" s="1601"/>
      <c r="RMP2" s="1601"/>
      <c r="RMQ2" s="1601"/>
      <c r="RMR2" s="1601"/>
      <c r="RMS2" s="1601"/>
      <c r="RMT2" s="1601"/>
      <c r="RMU2" s="1601"/>
      <c r="RMV2" s="1601"/>
      <c r="RMW2" s="1601"/>
      <c r="RMX2" s="1601"/>
      <c r="RMY2" s="1601"/>
      <c r="RMZ2" s="1601"/>
      <c r="RNA2" s="1601"/>
      <c r="RNB2" s="1601"/>
      <c r="RNC2" s="1601"/>
      <c r="RND2" s="1601"/>
      <c r="RNE2" s="1601"/>
      <c r="RNF2" s="1601"/>
      <c r="RNG2" s="1601"/>
      <c r="RNH2" s="1601"/>
      <c r="RNI2" s="1601"/>
      <c r="RNJ2" s="1601"/>
      <c r="RNK2" s="1601"/>
      <c r="RNL2" s="1601"/>
      <c r="RNM2" s="1601"/>
      <c r="RNN2" s="1601"/>
      <c r="RNO2" s="1601"/>
      <c r="RNP2" s="1601"/>
      <c r="RNQ2" s="1601"/>
      <c r="RNR2" s="1601"/>
      <c r="RNS2" s="1601"/>
      <c r="RNT2" s="1601"/>
      <c r="RNU2" s="1601"/>
      <c r="RNV2" s="1601"/>
      <c r="RNW2" s="1601"/>
      <c r="RNX2" s="1601"/>
      <c r="RNY2" s="1601"/>
      <c r="RNZ2" s="1601"/>
      <c r="ROA2" s="1601"/>
      <c r="ROB2" s="1601"/>
      <c r="ROC2" s="1601"/>
      <c r="ROD2" s="1601"/>
      <c r="ROE2" s="1601"/>
      <c r="ROF2" s="1601"/>
      <c r="ROG2" s="1601"/>
      <c r="ROH2" s="1601"/>
      <c r="ROI2" s="1601"/>
      <c r="ROJ2" s="1601"/>
      <c r="ROK2" s="1601"/>
      <c r="ROL2" s="1601"/>
      <c r="ROM2" s="1601"/>
      <c r="RON2" s="1601"/>
      <c r="ROO2" s="1601"/>
      <c r="ROP2" s="1601"/>
      <c r="ROQ2" s="1601"/>
      <c r="ROR2" s="1601"/>
      <c r="ROS2" s="1601"/>
      <c r="ROT2" s="1601"/>
      <c r="ROU2" s="1601"/>
      <c r="ROV2" s="1601"/>
      <c r="ROW2" s="1601"/>
      <c r="ROX2" s="1601"/>
      <c r="ROY2" s="1601"/>
      <c r="ROZ2" s="1601"/>
      <c r="RPA2" s="1601"/>
      <c r="RPB2" s="1601"/>
      <c r="RPC2" s="1601"/>
      <c r="RPD2" s="1601"/>
      <c r="RPE2" s="1601"/>
      <c r="RPF2" s="1601"/>
      <c r="RPG2" s="1601"/>
      <c r="RPH2" s="1601"/>
      <c r="RPI2" s="1601"/>
      <c r="RPJ2" s="1601"/>
      <c r="RPK2" s="1601"/>
      <c r="RPL2" s="1601"/>
      <c r="RPM2" s="1601"/>
      <c r="RPN2" s="1601"/>
      <c r="RPO2" s="1601"/>
      <c r="RPP2" s="1601"/>
      <c r="RPQ2" s="1601"/>
      <c r="RPR2" s="1601"/>
      <c r="RPS2" s="1601"/>
      <c r="RPT2" s="1601"/>
      <c r="RPU2" s="1601"/>
      <c r="RPV2" s="1601"/>
      <c r="RPW2" s="1601"/>
      <c r="RPX2" s="1601"/>
      <c r="RPY2" s="1601"/>
      <c r="RPZ2" s="1601"/>
      <c r="RQA2" s="1601"/>
      <c r="RQB2" s="1601"/>
      <c r="RQC2" s="1601"/>
      <c r="RQD2" s="1601"/>
      <c r="RQE2" s="1601"/>
      <c r="RQF2" s="1601"/>
      <c r="RQG2" s="1601"/>
      <c r="RQH2" s="1601"/>
      <c r="RQI2" s="1601"/>
      <c r="RQJ2" s="1601"/>
      <c r="RQK2" s="1601"/>
      <c r="RQL2" s="1601"/>
      <c r="RQM2" s="1601"/>
      <c r="RQN2" s="1601"/>
      <c r="RQO2" s="1601"/>
      <c r="RQP2" s="1601"/>
      <c r="RQQ2" s="1601"/>
      <c r="RQR2" s="1601"/>
      <c r="RQS2" s="1601"/>
      <c r="RQT2" s="1601"/>
      <c r="RQU2" s="1601"/>
      <c r="RQV2" s="1601"/>
      <c r="RQW2" s="1601"/>
      <c r="RQX2" s="1601"/>
      <c r="RQY2" s="1601"/>
      <c r="RQZ2" s="1601"/>
      <c r="RRA2" s="1601"/>
      <c r="RRB2" s="1601"/>
      <c r="RRC2" s="1601"/>
      <c r="RRD2" s="1601"/>
      <c r="RRE2" s="1601"/>
      <c r="RRF2" s="1601"/>
      <c r="RRG2" s="1601"/>
      <c r="RRH2" s="1601"/>
      <c r="RRI2" s="1601"/>
      <c r="RRJ2" s="1601"/>
      <c r="RRK2" s="1601"/>
      <c r="RRL2" s="1601"/>
      <c r="RRM2" s="1601"/>
      <c r="RRN2" s="1601"/>
      <c r="RRO2" s="1601"/>
      <c r="RRP2" s="1601"/>
      <c r="RRQ2" s="1601"/>
      <c r="RRR2" s="1601"/>
      <c r="RRS2" s="1601"/>
      <c r="RRT2" s="1601"/>
      <c r="RRU2" s="1601"/>
      <c r="RRV2" s="1601"/>
      <c r="RRW2" s="1601"/>
      <c r="RRX2" s="1601"/>
      <c r="RRY2" s="1601"/>
      <c r="RRZ2" s="1601"/>
      <c r="RSA2" s="1601"/>
      <c r="RSB2" s="1601"/>
      <c r="RSC2" s="1601"/>
      <c r="RSD2" s="1601"/>
      <c r="RSE2" s="1601"/>
      <c r="RSF2" s="1601"/>
      <c r="RSG2" s="1601"/>
      <c r="RSH2" s="1601"/>
      <c r="RSI2" s="1601"/>
      <c r="RSJ2" s="1601"/>
      <c r="RSK2" s="1601"/>
      <c r="RSL2" s="1601"/>
      <c r="RSM2" s="1601"/>
      <c r="RSN2" s="1601"/>
      <c r="RSO2" s="1601"/>
      <c r="RSP2" s="1601"/>
      <c r="RSQ2" s="1601"/>
      <c r="RSR2" s="1601"/>
      <c r="RSS2" s="1601"/>
      <c r="RST2" s="1601"/>
      <c r="RSU2" s="1601"/>
      <c r="RSV2" s="1601"/>
      <c r="RSW2" s="1601"/>
      <c r="RSX2" s="1601"/>
      <c r="RSY2" s="1601"/>
      <c r="RSZ2" s="1601"/>
      <c r="RTA2" s="1601"/>
      <c r="RTB2" s="1601"/>
      <c r="RTC2" s="1601"/>
      <c r="RTD2" s="1601"/>
      <c r="RTE2" s="1601"/>
      <c r="RTF2" s="1601"/>
      <c r="RTG2" s="1601"/>
      <c r="RTH2" s="1601"/>
      <c r="RTI2" s="1601"/>
      <c r="RTJ2" s="1601"/>
      <c r="RTK2" s="1601"/>
      <c r="RTL2" s="1601"/>
      <c r="RTM2" s="1601"/>
      <c r="RTN2" s="1601"/>
      <c r="RTO2" s="1601"/>
      <c r="RTP2" s="1601"/>
      <c r="RTQ2" s="1601"/>
      <c r="RTR2" s="1601"/>
      <c r="RTS2" s="1601"/>
      <c r="RTT2" s="1601"/>
      <c r="RTU2" s="1601"/>
      <c r="RTV2" s="1601"/>
      <c r="RTW2" s="1601"/>
      <c r="RTX2" s="1601"/>
      <c r="RTY2" s="1601"/>
      <c r="RTZ2" s="1601"/>
      <c r="RUA2" s="1601"/>
      <c r="RUB2" s="1601"/>
      <c r="RUC2" s="1601"/>
      <c r="RUD2" s="1601"/>
      <c r="RUE2" s="1601"/>
      <c r="RUF2" s="1601"/>
      <c r="RUG2" s="1601"/>
      <c r="RUH2" s="1601"/>
      <c r="RUI2" s="1601"/>
      <c r="RUJ2" s="1601"/>
      <c r="RUK2" s="1601"/>
      <c r="RUL2" s="1601"/>
      <c r="RUM2" s="1601"/>
      <c r="RUN2" s="1601"/>
      <c r="RUO2" s="1601"/>
      <c r="RUP2" s="1601"/>
      <c r="RUQ2" s="1601"/>
      <c r="RUR2" s="1601"/>
      <c r="RUS2" s="1601"/>
      <c r="RUT2" s="1601"/>
      <c r="RUU2" s="1601"/>
      <c r="RUV2" s="1601"/>
      <c r="RUW2" s="1601"/>
      <c r="RUX2" s="1601"/>
      <c r="RUY2" s="1601"/>
      <c r="RUZ2" s="1601"/>
      <c r="RVA2" s="1601"/>
      <c r="RVB2" s="1601"/>
      <c r="RVC2" s="1601"/>
      <c r="RVD2" s="1601"/>
      <c r="RVE2" s="1601"/>
      <c r="RVF2" s="1601"/>
      <c r="RVG2" s="1601"/>
      <c r="RVH2" s="1601"/>
      <c r="RVI2" s="1601"/>
      <c r="RVJ2" s="1601"/>
      <c r="RVK2" s="1601"/>
      <c r="RVL2" s="1601"/>
      <c r="RVM2" s="1601"/>
      <c r="RVN2" s="1601"/>
      <c r="RVO2" s="1601"/>
      <c r="RVP2" s="1601"/>
      <c r="RVQ2" s="1601"/>
      <c r="RVR2" s="1601"/>
      <c r="RVS2" s="1601"/>
      <c r="RVT2" s="1601"/>
      <c r="RVU2" s="1601"/>
      <c r="RVV2" s="1601"/>
      <c r="RVW2" s="1601"/>
      <c r="RVX2" s="1601"/>
      <c r="RVY2" s="1601"/>
      <c r="RVZ2" s="1601"/>
      <c r="RWA2" s="1601"/>
      <c r="RWB2" s="1601"/>
      <c r="RWC2" s="1601"/>
      <c r="RWD2" s="1601"/>
      <c r="RWE2" s="1601"/>
      <c r="RWF2" s="1601"/>
      <c r="RWG2" s="1601"/>
      <c r="RWH2" s="1601"/>
      <c r="RWI2" s="1601"/>
      <c r="RWJ2" s="1601"/>
      <c r="RWK2" s="1601"/>
      <c r="RWL2" s="1601"/>
      <c r="RWM2" s="1601"/>
      <c r="RWN2" s="1601"/>
      <c r="RWO2" s="1601"/>
      <c r="RWP2" s="1601"/>
      <c r="RWQ2" s="1601"/>
      <c r="RWR2" s="1601"/>
      <c r="RWS2" s="1601"/>
      <c r="RWT2" s="1601"/>
      <c r="RWU2" s="1601"/>
      <c r="RWV2" s="1601"/>
      <c r="RWW2" s="1601"/>
      <c r="RWX2" s="1601"/>
      <c r="RWY2" s="1601"/>
      <c r="RWZ2" s="1601"/>
      <c r="RXA2" s="1601"/>
      <c r="RXB2" s="1601"/>
      <c r="RXC2" s="1601"/>
      <c r="RXD2" s="1601"/>
      <c r="RXE2" s="1601"/>
      <c r="RXF2" s="1601"/>
      <c r="RXG2" s="1601"/>
      <c r="RXH2" s="1601"/>
      <c r="RXI2" s="1601"/>
      <c r="RXJ2" s="1601"/>
      <c r="RXK2" s="1601"/>
      <c r="RXL2" s="1601"/>
      <c r="RXM2" s="1601"/>
      <c r="RXN2" s="1601"/>
      <c r="RXO2" s="1601"/>
      <c r="RXP2" s="1601"/>
      <c r="RXQ2" s="1601"/>
      <c r="RXR2" s="1601"/>
      <c r="RXS2" s="1601"/>
      <c r="RXT2" s="1601"/>
      <c r="RXU2" s="1601"/>
      <c r="RXV2" s="1601"/>
      <c r="RXW2" s="1601"/>
      <c r="RXX2" s="1601"/>
      <c r="RXY2" s="1601"/>
      <c r="RXZ2" s="1601"/>
      <c r="RYA2" s="1601"/>
      <c r="RYB2" s="1601"/>
      <c r="RYC2" s="1601"/>
      <c r="RYD2" s="1601"/>
      <c r="RYE2" s="1601"/>
      <c r="RYF2" s="1601"/>
      <c r="RYG2" s="1601"/>
      <c r="RYH2" s="1601"/>
      <c r="RYI2" s="1601"/>
      <c r="RYJ2" s="1601"/>
      <c r="RYK2" s="1601"/>
      <c r="RYL2" s="1601"/>
      <c r="RYM2" s="1601"/>
      <c r="RYN2" s="1601"/>
      <c r="RYO2" s="1601"/>
      <c r="RYP2" s="1601"/>
      <c r="RYQ2" s="1601"/>
      <c r="RYR2" s="1601"/>
      <c r="RYS2" s="1601"/>
      <c r="RYT2" s="1601"/>
      <c r="RYU2" s="1601"/>
      <c r="RYV2" s="1601"/>
      <c r="RYW2" s="1601"/>
      <c r="RYX2" s="1601"/>
      <c r="RYY2" s="1601"/>
      <c r="RYZ2" s="1601"/>
      <c r="RZA2" s="1601"/>
      <c r="RZB2" s="1601"/>
      <c r="RZC2" s="1601"/>
      <c r="RZD2" s="1601"/>
      <c r="RZE2" s="1601"/>
      <c r="RZF2" s="1601"/>
      <c r="RZG2" s="1601"/>
      <c r="RZH2" s="1601"/>
      <c r="RZI2" s="1601"/>
      <c r="RZJ2" s="1601"/>
      <c r="RZK2" s="1601"/>
      <c r="RZL2" s="1601"/>
      <c r="RZM2" s="1601"/>
      <c r="RZN2" s="1601"/>
      <c r="RZO2" s="1601"/>
      <c r="RZP2" s="1601"/>
      <c r="RZQ2" s="1601"/>
      <c r="RZR2" s="1601"/>
      <c r="RZS2" s="1601"/>
      <c r="RZT2" s="1601"/>
      <c r="RZU2" s="1601"/>
      <c r="RZV2" s="1601"/>
      <c r="RZW2" s="1601"/>
      <c r="RZX2" s="1601"/>
      <c r="RZY2" s="1601"/>
      <c r="RZZ2" s="1601"/>
      <c r="SAA2" s="1601"/>
      <c r="SAB2" s="1601"/>
      <c r="SAC2" s="1601"/>
      <c r="SAD2" s="1601"/>
      <c r="SAE2" s="1601"/>
      <c r="SAF2" s="1601"/>
      <c r="SAG2" s="1601"/>
      <c r="SAH2" s="1601"/>
      <c r="SAI2" s="1601"/>
      <c r="SAJ2" s="1601"/>
      <c r="SAK2" s="1601"/>
      <c r="SAL2" s="1601"/>
      <c r="SAM2" s="1601"/>
      <c r="SAN2" s="1601"/>
      <c r="SAO2" s="1601"/>
      <c r="SAP2" s="1601"/>
      <c r="SAQ2" s="1601"/>
      <c r="SAR2" s="1601"/>
      <c r="SAS2" s="1601"/>
      <c r="SAT2" s="1601"/>
      <c r="SAU2" s="1601"/>
      <c r="SAV2" s="1601"/>
      <c r="SAW2" s="1601"/>
      <c r="SAX2" s="1601"/>
      <c r="SAY2" s="1601"/>
      <c r="SAZ2" s="1601"/>
      <c r="SBA2" s="1601"/>
      <c r="SBB2" s="1601"/>
      <c r="SBC2" s="1601"/>
      <c r="SBD2" s="1601"/>
      <c r="SBE2" s="1601"/>
      <c r="SBF2" s="1601"/>
      <c r="SBG2" s="1601"/>
      <c r="SBH2" s="1601"/>
      <c r="SBI2" s="1601"/>
      <c r="SBJ2" s="1601"/>
      <c r="SBK2" s="1601"/>
      <c r="SBL2" s="1601"/>
      <c r="SBM2" s="1601"/>
      <c r="SBN2" s="1601"/>
      <c r="SBO2" s="1601"/>
      <c r="SBP2" s="1601"/>
      <c r="SBQ2" s="1601"/>
      <c r="SBR2" s="1601"/>
      <c r="SBS2" s="1601"/>
      <c r="SBT2" s="1601"/>
      <c r="SBU2" s="1601"/>
      <c r="SBV2" s="1601"/>
      <c r="SBW2" s="1601"/>
      <c r="SBX2" s="1601"/>
      <c r="SBY2" s="1601"/>
      <c r="SBZ2" s="1601"/>
      <c r="SCA2" s="1601"/>
      <c r="SCB2" s="1601"/>
      <c r="SCC2" s="1601"/>
      <c r="SCD2" s="1601"/>
      <c r="SCE2" s="1601"/>
      <c r="SCF2" s="1601"/>
      <c r="SCG2" s="1601"/>
      <c r="SCH2" s="1601"/>
      <c r="SCI2" s="1601"/>
      <c r="SCJ2" s="1601"/>
      <c r="SCK2" s="1601"/>
      <c r="SCL2" s="1601"/>
      <c r="SCM2" s="1601"/>
      <c r="SCN2" s="1601"/>
      <c r="SCO2" s="1601"/>
      <c r="SCP2" s="1601"/>
      <c r="SCQ2" s="1601"/>
      <c r="SCR2" s="1601"/>
      <c r="SCS2" s="1601"/>
      <c r="SCT2" s="1601"/>
      <c r="SCU2" s="1601"/>
      <c r="SCV2" s="1601"/>
      <c r="SCW2" s="1601"/>
      <c r="SCX2" s="1601"/>
      <c r="SCY2" s="1601"/>
      <c r="SCZ2" s="1601"/>
      <c r="SDA2" s="1601"/>
      <c r="SDB2" s="1601"/>
      <c r="SDC2" s="1601"/>
      <c r="SDD2" s="1601"/>
      <c r="SDE2" s="1601"/>
      <c r="SDF2" s="1601"/>
      <c r="SDG2" s="1601"/>
      <c r="SDH2" s="1601"/>
      <c r="SDI2" s="1601"/>
      <c r="SDJ2" s="1601"/>
      <c r="SDK2" s="1601"/>
      <c r="SDL2" s="1601"/>
      <c r="SDM2" s="1601"/>
      <c r="SDN2" s="1601"/>
      <c r="SDO2" s="1601"/>
      <c r="SDP2" s="1601"/>
      <c r="SDQ2" s="1601"/>
      <c r="SDR2" s="1601"/>
      <c r="SDS2" s="1601"/>
      <c r="SDT2" s="1601"/>
      <c r="SDU2" s="1601"/>
      <c r="SDV2" s="1601"/>
      <c r="SDW2" s="1601"/>
      <c r="SDX2" s="1601"/>
      <c r="SDY2" s="1601"/>
      <c r="SDZ2" s="1601"/>
      <c r="SEA2" s="1601"/>
      <c r="SEB2" s="1601"/>
      <c r="SEC2" s="1601"/>
      <c r="SED2" s="1601"/>
      <c r="SEE2" s="1601"/>
      <c r="SEF2" s="1601"/>
      <c r="SEG2" s="1601"/>
      <c r="SEH2" s="1601"/>
      <c r="SEI2" s="1601"/>
      <c r="SEJ2" s="1601"/>
      <c r="SEK2" s="1601"/>
      <c r="SEL2" s="1601"/>
      <c r="SEM2" s="1601"/>
      <c r="SEN2" s="1601"/>
      <c r="SEO2" s="1601"/>
      <c r="SEP2" s="1601"/>
      <c r="SEQ2" s="1601"/>
      <c r="SER2" s="1601"/>
      <c r="SES2" s="1601"/>
      <c r="SET2" s="1601"/>
      <c r="SEU2" s="1601"/>
      <c r="SEV2" s="1601"/>
      <c r="SEW2" s="1601"/>
      <c r="SEX2" s="1601"/>
      <c r="SEY2" s="1601"/>
      <c r="SEZ2" s="1601"/>
      <c r="SFA2" s="1601"/>
      <c r="SFB2" s="1601"/>
      <c r="SFC2" s="1601"/>
      <c r="SFD2" s="1601"/>
      <c r="SFE2" s="1601"/>
      <c r="SFF2" s="1601"/>
      <c r="SFG2" s="1601"/>
      <c r="SFH2" s="1601"/>
      <c r="SFI2" s="1601"/>
      <c r="SFJ2" s="1601"/>
      <c r="SFK2" s="1601"/>
      <c r="SFL2" s="1601"/>
      <c r="SFM2" s="1601"/>
      <c r="SFN2" s="1601"/>
      <c r="SFO2" s="1601"/>
      <c r="SFP2" s="1601"/>
      <c r="SFQ2" s="1601"/>
      <c r="SFR2" s="1601"/>
      <c r="SFS2" s="1601"/>
      <c r="SFT2" s="1601"/>
      <c r="SFU2" s="1601"/>
      <c r="SFV2" s="1601"/>
      <c r="SFW2" s="1601"/>
      <c r="SFX2" s="1601"/>
      <c r="SFY2" s="1601"/>
      <c r="SFZ2" s="1601"/>
      <c r="SGA2" s="1601"/>
      <c r="SGB2" s="1601"/>
      <c r="SGC2" s="1601"/>
      <c r="SGD2" s="1601"/>
      <c r="SGE2" s="1601"/>
      <c r="SGF2" s="1601"/>
      <c r="SGG2" s="1601"/>
      <c r="SGH2" s="1601"/>
      <c r="SGI2" s="1601"/>
      <c r="SGJ2" s="1601"/>
      <c r="SGK2" s="1601"/>
      <c r="SGL2" s="1601"/>
      <c r="SGM2" s="1601"/>
      <c r="SGN2" s="1601"/>
      <c r="SGO2" s="1601"/>
      <c r="SGP2" s="1601"/>
      <c r="SGQ2" s="1601"/>
      <c r="SGR2" s="1601"/>
      <c r="SGS2" s="1601"/>
      <c r="SGT2" s="1601"/>
      <c r="SGU2" s="1601"/>
      <c r="SGV2" s="1601"/>
      <c r="SGW2" s="1601"/>
      <c r="SGX2" s="1601"/>
      <c r="SGY2" s="1601"/>
      <c r="SGZ2" s="1601"/>
      <c r="SHA2" s="1601"/>
      <c r="SHB2" s="1601"/>
      <c r="SHC2" s="1601"/>
      <c r="SHD2" s="1601"/>
      <c r="SHE2" s="1601"/>
      <c r="SHF2" s="1601"/>
      <c r="SHG2" s="1601"/>
      <c r="SHH2" s="1601"/>
      <c r="SHI2" s="1601"/>
      <c r="SHJ2" s="1601"/>
      <c r="SHK2" s="1601"/>
      <c r="SHL2" s="1601"/>
      <c r="SHM2" s="1601"/>
      <c r="SHN2" s="1601"/>
      <c r="SHO2" s="1601"/>
      <c r="SHP2" s="1601"/>
      <c r="SHQ2" s="1601"/>
      <c r="SHR2" s="1601"/>
      <c r="SHS2" s="1601"/>
      <c r="SHT2" s="1601"/>
      <c r="SHU2" s="1601"/>
      <c r="SHV2" s="1601"/>
      <c r="SHW2" s="1601"/>
      <c r="SHX2" s="1601"/>
      <c r="SHY2" s="1601"/>
      <c r="SHZ2" s="1601"/>
      <c r="SIA2" s="1601"/>
      <c r="SIB2" s="1601"/>
      <c r="SIC2" s="1601"/>
      <c r="SID2" s="1601"/>
      <c r="SIE2" s="1601"/>
      <c r="SIF2" s="1601"/>
      <c r="SIG2" s="1601"/>
      <c r="SIH2" s="1601"/>
      <c r="SII2" s="1601"/>
      <c r="SIJ2" s="1601"/>
      <c r="SIK2" s="1601"/>
      <c r="SIL2" s="1601"/>
      <c r="SIM2" s="1601"/>
      <c r="SIN2" s="1601"/>
      <c r="SIO2" s="1601"/>
      <c r="SIP2" s="1601"/>
      <c r="SIQ2" s="1601"/>
      <c r="SIR2" s="1601"/>
      <c r="SIS2" s="1601"/>
      <c r="SIT2" s="1601"/>
      <c r="SIU2" s="1601"/>
      <c r="SIV2" s="1601"/>
      <c r="SIW2" s="1601"/>
      <c r="SIX2" s="1601"/>
      <c r="SIY2" s="1601"/>
      <c r="SIZ2" s="1601"/>
      <c r="SJA2" s="1601"/>
      <c r="SJB2" s="1601"/>
      <c r="SJC2" s="1601"/>
      <c r="SJD2" s="1601"/>
      <c r="SJE2" s="1601"/>
      <c r="SJF2" s="1601"/>
      <c r="SJG2" s="1601"/>
      <c r="SJH2" s="1601"/>
      <c r="SJI2" s="1601"/>
      <c r="SJJ2" s="1601"/>
      <c r="SJK2" s="1601"/>
      <c r="SJL2" s="1601"/>
      <c r="SJM2" s="1601"/>
      <c r="SJN2" s="1601"/>
      <c r="SJO2" s="1601"/>
      <c r="SJP2" s="1601"/>
      <c r="SJQ2" s="1601"/>
      <c r="SJR2" s="1601"/>
      <c r="SJS2" s="1601"/>
      <c r="SJT2" s="1601"/>
      <c r="SJU2" s="1601"/>
      <c r="SJV2" s="1601"/>
      <c r="SJW2" s="1601"/>
      <c r="SJX2" s="1601"/>
      <c r="SJY2" s="1601"/>
      <c r="SJZ2" s="1601"/>
      <c r="SKA2" s="1601"/>
      <c r="SKB2" s="1601"/>
      <c r="SKC2" s="1601"/>
      <c r="SKD2" s="1601"/>
      <c r="SKE2" s="1601"/>
      <c r="SKF2" s="1601"/>
      <c r="SKG2" s="1601"/>
      <c r="SKH2" s="1601"/>
      <c r="SKI2" s="1601"/>
      <c r="SKJ2" s="1601"/>
      <c r="SKK2" s="1601"/>
      <c r="SKL2" s="1601"/>
      <c r="SKM2" s="1601"/>
      <c r="SKN2" s="1601"/>
      <c r="SKO2" s="1601"/>
      <c r="SKP2" s="1601"/>
      <c r="SKQ2" s="1601"/>
      <c r="SKR2" s="1601"/>
      <c r="SKS2" s="1601"/>
      <c r="SKT2" s="1601"/>
      <c r="SKU2" s="1601"/>
      <c r="SKV2" s="1601"/>
      <c r="SKW2" s="1601"/>
      <c r="SKX2" s="1601"/>
      <c r="SKY2" s="1601"/>
      <c r="SKZ2" s="1601"/>
      <c r="SLA2" s="1601"/>
      <c r="SLB2" s="1601"/>
      <c r="SLC2" s="1601"/>
      <c r="SLD2" s="1601"/>
      <c r="SLE2" s="1601"/>
      <c r="SLF2" s="1601"/>
      <c r="SLG2" s="1601"/>
      <c r="SLH2" s="1601"/>
      <c r="SLI2" s="1601"/>
      <c r="SLJ2" s="1601"/>
      <c r="SLK2" s="1601"/>
      <c r="SLL2" s="1601"/>
      <c r="SLM2" s="1601"/>
      <c r="SLN2" s="1601"/>
      <c r="SLO2" s="1601"/>
      <c r="SLP2" s="1601"/>
      <c r="SLQ2" s="1601"/>
      <c r="SLR2" s="1601"/>
      <c r="SLS2" s="1601"/>
      <c r="SLT2" s="1601"/>
      <c r="SLU2" s="1601"/>
      <c r="SLV2" s="1601"/>
      <c r="SLW2" s="1601"/>
      <c r="SLX2" s="1601"/>
      <c r="SLY2" s="1601"/>
      <c r="SLZ2" s="1601"/>
      <c r="SMA2" s="1601"/>
      <c r="SMB2" s="1601"/>
      <c r="SMC2" s="1601"/>
      <c r="SMD2" s="1601"/>
      <c r="SME2" s="1601"/>
      <c r="SMF2" s="1601"/>
      <c r="SMG2" s="1601"/>
      <c r="SMH2" s="1601"/>
      <c r="SMI2" s="1601"/>
      <c r="SMJ2" s="1601"/>
      <c r="SMK2" s="1601"/>
      <c r="SML2" s="1601"/>
      <c r="SMM2" s="1601"/>
      <c r="SMN2" s="1601"/>
      <c r="SMO2" s="1601"/>
      <c r="SMP2" s="1601"/>
      <c r="SMQ2" s="1601"/>
      <c r="SMR2" s="1601"/>
      <c r="SMS2" s="1601"/>
      <c r="SMT2" s="1601"/>
      <c r="SMU2" s="1601"/>
      <c r="SMV2" s="1601"/>
      <c r="SMW2" s="1601"/>
      <c r="SMX2" s="1601"/>
      <c r="SMY2" s="1601"/>
      <c r="SMZ2" s="1601"/>
      <c r="SNA2" s="1601"/>
      <c r="SNB2" s="1601"/>
      <c r="SNC2" s="1601"/>
      <c r="SND2" s="1601"/>
      <c r="SNE2" s="1601"/>
      <c r="SNF2" s="1601"/>
      <c r="SNG2" s="1601"/>
      <c r="SNH2" s="1601"/>
      <c r="SNI2" s="1601"/>
      <c r="SNJ2" s="1601"/>
      <c r="SNK2" s="1601"/>
      <c r="SNL2" s="1601"/>
      <c r="SNM2" s="1601"/>
      <c r="SNN2" s="1601"/>
      <c r="SNO2" s="1601"/>
      <c r="SNP2" s="1601"/>
      <c r="SNQ2" s="1601"/>
      <c r="SNR2" s="1601"/>
      <c r="SNS2" s="1601"/>
      <c r="SNT2" s="1601"/>
      <c r="SNU2" s="1601"/>
      <c r="SNV2" s="1601"/>
      <c r="SNW2" s="1601"/>
      <c r="SNX2" s="1601"/>
      <c r="SNY2" s="1601"/>
      <c r="SNZ2" s="1601"/>
      <c r="SOA2" s="1601"/>
      <c r="SOB2" s="1601"/>
      <c r="SOC2" s="1601"/>
      <c r="SOD2" s="1601"/>
      <c r="SOE2" s="1601"/>
      <c r="SOF2" s="1601"/>
      <c r="SOG2" s="1601"/>
      <c r="SOH2" s="1601"/>
      <c r="SOI2" s="1601"/>
      <c r="SOJ2" s="1601"/>
      <c r="SOK2" s="1601"/>
      <c r="SOL2" s="1601"/>
      <c r="SOM2" s="1601"/>
      <c r="SON2" s="1601"/>
      <c r="SOO2" s="1601"/>
      <c r="SOP2" s="1601"/>
      <c r="SOQ2" s="1601"/>
      <c r="SOR2" s="1601"/>
      <c r="SOS2" s="1601"/>
      <c r="SOT2" s="1601"/>
      <c r="SOU2" s="1601"/>
      <c r="SOV2" s="1601"/>
      <c r="SOW2" s="1601"/>
      <c r="SOX2" s="1601"/>
      <c r="SOY2" s="1601"/>
      <c r="SOZ2" s="1601"/>
      <c r="SPA2" s="1601"/>
      <c r="SPB2" s="1601"/>
      <c r="SPC2" s="1601"/>
      <c r="SPD2" s="1601"/>
      <c r="SPE2" s="1601"/>
      <c r="SPF2" s="1601"/>
      <c r="SPG2" s="1601"/>
      <c r="SPH2" s="1601"/>
      <c r="SPI2" s="1601"/>
      <c r="SPJ2" s="1601"/>
      <c r="SPK2" s="1601"/>
      <c r="SPL2" s="1601"/>
      <c r="SPM2" s="1601"/>
      <c r="SPN2" s="1601"/>
      <c r="SPO2" s="1601"/>
      <c r="SPP2" s="1601"/>
      <c r="SPQ2" s="1601"/>
      <c r="SPR2" s="1601"/>
      <c r="SPS2" s="1601"/>
      <c r="SPT2" s="1601"/>
      <c r="SPU2" s="1601"/>
      <c r="SPV2" s="1601"/>
      <c r="SPW2" s="1601"/>
      <c r="SPX2" s="1601"/>
      <c r="SPY2" s="1601"/>
      <c r="SPZ2" s="1601"/>
      <c r="SQA2" s="1601"/>
      <c r="SQB2" s="1601"/>
      <c r="SQC2" s="1601"/>
      <c r="SQD2" s="1601"/>
      <c r="SQE2" s="1601"/>
      <c r="SQF2" s="1601"/>
      <c r="SQG2" s="1601"/>
      <c r="SQH2" s="1601"/>
      <c r="SQI2" s="1601"/>
      <c r="SQJ2" s="1601"/>
      <c r="SQK2" s="1601"/>
      <c r="SQL2" s="1601"/>
      <c r="SQM2" s="1601"/>
      <c r="SQN2" s="1601"/>
      <c r="SQO2" s="1601"/>
      <c r="SQP2" s="1601"/>
      <c r="SQQ2" s="1601"/>
      <c r="SQR2" s="1601"/>
      <c r="SQS2" s="1601"/>
      <c r="SQT2" s="1601"/>
      <c r="SQU2" s="1601"/>
      <c r="SQV2" s="1601"/>
      <c r="SQW2" s="1601"/>
      <c r="SQX2" s="1601"/>
      <c r="SQY2" s="1601"/>
      <c r="SQZ2" s="1601"/>
      <c r="SRA2" s="1601"/>
      <c r="SRB2" s="1601"/>
      <c r="SRC2" s="1601"/>
      <c r="SRD2" s="1601"/>
      <c r="SRE2" s="1601"/>
      <c r="SRF2" s="1601"/>
      <c r="SRG2" s="1601"/>
      <c r="SRH2" s="1601"/>
      <c r="SRI2" s="1601"/>
      <c r="SRJ2" s="1601"/>
      <c r="SRK2" s="1601"/>
      <c r="SRL2" s="1601"/>
      <c r="SRM2" s="1601"/>
      <c r="SRN2" s="1601"/>
      <c r="SRO2" s="1601"/>
      <c r="SRP2" s="1601"/>
      <c r="SRQ2" s="1601"/>
      <c r="SRR2" s="1601"/>
      <c r="SRS2" s="1601"/>
      <c r="SRT2" s="1601"/>
      <c r="SRU2" s="1601"/>
      <c r="SRV2" s="1601"/>
      <c r="SRW2" s="1601"/>
      <c r="SRX2" s="1601"/>
      <c r="SRY2" s="1601"/>
      <c r="SRZ2" s="1601"/>
      <c r="SSA2" s="1601"/>
      <c r="SSB2" s="1601"/>
      <c r="SSC2" s="1601"/>
      <c r="SSD2" s="1601"/>
      <c r="SSE2" s="1601"/>
      <c r="SSF2" s="1601"/>
      <c r="SSG2" s="1601"/>
      <c r="SSH2" s="1601"/>
      <c r="SSI2" s="1601"/>
      <c r="SSJ2" s="1601"/>
      <c r="SSK2" s="1601"/>
      <c r="SSL2" s="1601"/>
      <c r="SSM2" s="1601"/>
      <c r="SSN2" s="1601"/>
      <c r="SSO2" s="1601"/>
      <c r="SSP2" s="1601"/>
      <c r="SSQ2" s="1601"/>
      <c r="SSR2" s="1601"/>
      <c r="SSS2" s="1601"/>
      <c r="SST2" s="1601"/>
      <c r="SSU2" s="1601"/>
      <c r="SSV2" s="1601"/>
      <c r="SSW2" s="1601"/>
      <c r="SSX2" s="1601"/>
      <c r="SSY2" s="1601"/>
      <c r="SSZ2" s="1601"/>
      <c r="STA2" s="1601"/>
      <c r="STB2" s="1601"/>
      <c r="STC2" s="1601"/>
      <c r="STD2" s="1601"/>
      <c r="STE2" s="1601"/>
      <c r="STF2" s="1601"/>
      <c r="STG2" s="1601"/>
      <c r="STH2" s="1601"/>
      <c r="STI2" s="1601"/>
      <c r="STJ2" s="1601"/>
      <c r="STK2" s="1601"/>
      <c r="STL2" s="1601"/>
      <c r="STM2" s="1601"/>
      <c r="STN2" s="1601"/>
      <c r="STO2" s="1601"/>
      <c r="STP2" s="1601"/>
      <c r="STQ2" s="1601"/>
      <c r="STR2" s="1601"/>
      <c r="STS2" s="1601"/>
      <c r="STT2" s="1601"/>
      <c r="STU2" s="1601"/>
      <c r="STV2" s="1601"/>
      <c r="STW2" s="1601"/>
      <c r="STX2" s="1601"/>
      <c r="STY2" s="1601"/>
      <c r="STZ2" s="1601"/>
      <c r="SUA2" s="1601"/>
      <c r="SUB2" s="1601"/>
      <c r="SUC2" s="1601"/>
      <c r="SUD2" s="1601"/>
      <c r="SUE2" s="1601"/>
      <c r="SUF2" s="1601"/>
      <c r="SUG2" s="1601"/>
      <c r="SUH2" s="1601"/>
      <c r="SUI2" s="1601"/>
      <c r="SUJ2" s="1601"/>
      <c r="SUK2" s="1601"/>
      <c r="SUL2" s="1601"/>
      <c r="SUM2" s="1601"/>
      <c r="SUN2" s="1601"/>
      <c r="SUO2" s="1601"/>
      <c r="SUP2" s="1601"/>
      <c r="SUQ2" s="1601"/>
      <c r="SUR2" s="1601"/>
      <c r="SUS2" s="1601"/>
      <c r="SUT2" s="1601"/>
      <c r="SUU2" s="1601"/>
      <c r="SUV2" s="1601"/>
      <c r="SUW2" s="1601"/>
      <c r="SUX2" s="1601"/>
      <c r="SUY2" s="1601"/>
      <c r="SUZ2" s="1601"/>
      <c r="SVA2" s="1601"/>
      <c r="SVB2" s="1601"/>
      <c r="SVC2" s="1601"/>
      <c r="SVD2" s="1601"/>
      <c r="SVE2" s="1601"/>
      <c r="SVF2" s="1601"/>
      <c r="SVG2" s="1601"/>
      <c r="SVH2" s="1601"/>
      <c r="SVI2" s="1601"/>
      <c r="SVJ2" s="1601"/>
      <c r="SVK2" s="1601"/>
      <c r="SVL2" s="1601"/>
      <c r="SVM2" s="1601"/>
      <c r="SVN2" s="1601"/>
      <c r="SVO2" s="1601"/>
      <c r="SVP2" s="1601"/>
      <c r="SVQ2" s="1601"/>
      <c r="SVR2" s="1601"/>
      <c r="SVS2" s="1601"/>
      <c r="SVT2" s="1601"/>
      <c r="SVU2" s="1601"/>
      <c r="SVV2" s="1601"/>
      <c r="SVW2" s="1601"/>
      <c r="SVX2" s="1601"/>
      <c r="SVY2" s="1601"/>
      <c r="SVZ2" s="1601"/>
      <c r="SWA2" s="1601"/>
      <c r="SWB2" s="1601"/>
      <c r="SWC2" s="1601"/>
      <c r="SWD2" s="1601"/>
      <c r="SWE2" s="1601"/>
      <c r="SWF2" s="1601"/>
      <c r="SWG2" s="1601"/>
      <c r="SWH2" s="1601"/>
      <c r="SWI2" s="1601"/>
      <c r="SWJ2" s="1601"/>
      <c r="SWK2" s="1601"/>
      <c r="SWL2" s="1601"/>
      <c r="SWM2" s="1601"/>
      <c r="SWN2" s="1601"/>
      <c r="SWO2" s="1601"/>
      <c r="SWP2" s="1601"/>
      <c r="SWQ2" s="1601"/>
      <c r="SWR2" s="1601"/>
      <c r="SWS2" s="1601"/>
      <c r="SWT2" s="1601"/>
      <c r="SWU2" s="1601"/>
      <c r="SWV2" s="1601"/>
      <c r="SWW2" s="1601"/>
      <c r="SWX2" s="1601"/>
      <c r="SWY2" s="1601"/>
      <c r="SWZ2" s="1601"/>
      <c r="SXA2" s="1601"/>
      <c r="SXB2" s="1601"/>
      <c r="SXC2" s="1601"/>
      <c r="SXD2" s="1601"/>
      <c r="SXE2" s="1601"/>
      <c r="SXF2" s="1601"/>
      <c r="SXG2" s="1601"/>
      <c r="SXH2" s="1601"/>
      <c r="SXI2" s="1601"/>
      <c r="SXJ2" s="1601"/>
      <c r="SXK2" s="1601"/>
      <c r="SXL2" s="1601"/>
      <c r="SXM2" s="1601"/>
      <c r="SXN2" s="1601"/>
      <c r="SXO2" s="1601"/>
      <c r="SXP2" s="1601"/>
      <c r="SXQ2" s="1601"/>
      <c r="SXR2" s="1601"/>
      <c r="SXS2" s="1601"/>
      <c r="SXT2" s="1601"/>
      <c r="SXU2" s="1601"/>
      <c r="SXV2" s="1601"/>
      <c r="SXW2" s="1601"/>
      <c r="SXX2" s="1601"/>
      <c r="SXY2" s="1601"/>
      <c r="SXZ2" s="1601"/>
      <c r="SYA2" s="1601"/>
      <c r="SYB2" s="1601"/>
      <c r="SYC2" s="1601"/>
      <c r="SYD2" s="1601"/>
      <c r="SYE2" s="1601"/>
      <c r="SYF2" s="1601"/>
      <c r="SYG2" s="1601"/>
      <c r="SYH2" s="1601"/>
      <c r="SYI2" s="1601"/>
      <c r="SYJ2" s="1601"/>
      <c r="SYK2" s="1601"/>
      <c r="SYL2" s="1601"/>
      <c r="SYM2" s="1601"/>
      <c r="SYN2" s="1601"/>
      <c r="SYO2" s="1601"/>
      <c r="SYP2" s="1601"/>
      <c r="SYQ2" s="1601"/>
      <c r="SYR2" s="1601"/>
      <c r="SYS2" s="1601"/>
      <c r="SYT2" s="1601"/>
      <c r="SYU2" s="1601"/>
      <c r="SYV2" s="1601"/>
      <c r="SYW2" s="1601"/>
      <c r="SYX2" s="1601"/>
      <c r="SYY2" s="1601"/>
      <c r="SYZ2" s="1601"/>
      <c r="SZA2" s="1601"/>
      <c r="SZB2" s="1601"/>
      <c r="SZC2" s="1601"/>
      <c r="SZD2" s="1601"/>
      <c r="SZE2" s="1601"/>
      <c r="SZF2" s="1601"/>
      <c r="SZG2" s="1601"/>
      <c r="SZH2" s="1601"/>
      <c r="SZI2" s="1601"/>
      <c r="SZJ2" s="1601"/>
      <c r="SZK2" s="1601"/>
      <c r="SZL2" s="1601"/>
      <c r="SZM2" s="1601"/>
      <c r="SZN2" s="1601"/>
      <c r="SZO2" s="1601"/>
      <c r="SZP2" s="1601"/>
      <c r="SZQ2" s="1601"/>
      <c r="SZR2" s="1601"/>
      <c r="SZS2" s="1601"/>
      <c r="SZT2" s="1601"/>
      <c r="SZU2" s="1601"/>
      <c r="SZV2" s="1601"/>
      <c r="SZW2" s="1601"/>
      <c r="SZX2" s="1601"/>
      <c r="SZY2" s="1601"/>
      <c r="SZZ2" s="1601"/>
      <c r="TAA2" s="1601"/>
      <c r="TAB2" s="1601"/>
      <c r="TAC2" s="1601"/>
      <c r="TAD2" s="1601"/>
      <c r="TAE2" s="1601"/>
      <c r="TAF2" s="1601"/>
      <c r="TAG2" s="1601"/>
      <c r="TAH2" s="1601"/>
      <c r="TAI2" s="1601"/>
      <c r="TAJ2" s="1601"/>
      <c r="TAK2" s="1601"/>
      <c r="TAL2" s="1601"/>
      <c r="TAM2" s="1601"/>
      <c r="TAN2" s="1601"/>
      <c r="TAO2" s="1601"/>
      <c r="TAP2" s="1601"/>
      <c r="TAQ2" s="1601"/>
      <c r="TAR2" s="1601"/>
      <c r="TAS2" s="1601"/>
      <c r="TAT2" s="1601"/>
      <c r="TAU2" s="1601"/>
      <c r="TAV2" s="1601"/>
      <c r="TAW2" s="1601"/>
      <c r="TAX2" s="1601"/>
      <c r="TAY2" s="1601"/>
      <c r="TAZ2" s="1601"/>
      <c r="TBA2" s="1601"/>
      <c r="TBB2" s="1601"/>
      <c r="TBC2" s="1601"/>
      <c r="TBD2" s="1601"/>
      <c r="TBE2" s="1601"/>
      <c r="TBF2" s="1601"/>
      <c r="TBG2" s="1601"/>
      <c r="TBH2" s="1601"/>
      <c r="TBI2" s="1601"/>
      <c r="TBJ2" s="1601"/>
      <c r="TBK2" s="1601"/>
      <c r="TBL2" s="1601"/>
      <c r="TBM2" s="1601"/>
      <c r="TBN2" s="1601"/>
      <c r="TBO2" s="1601"/>
      <c r="TBP2" s="1601"/>
      <c r="TBQ2" s="1601"/>
      <c r="TBR2" s="1601"/>
      <c r="TBS2" s="1601"/>
      <c r="TBT2" s="1601"/>
      <c r="TBU2" s="1601"/>
      <c r="TBV2" s="1601"/>
      <c r="TBW2" s="1601"/>
      <c r="TBX2" s="1601"/>
      <c r="TBY2" s="1601"/>
      <c r="TBZ2" s="1601"/>
      <c r="TCA2" s="1601"/>
      <c r="TCB2" s="1601"/>
      <c r="TCC2" s="1601"/>
      <c r="TCD2" s="1601"/>
      <c r="TCE2" s="1601"/>
      <c r="TCF2" s="1601"/>
      <c r="TCG2" s="1601"/>
      <c r="TCH2" s="1601"/>
      <c r="TCI2" s="1601"/>
      <c r="TCJ2" s="1601"/>
      <c r="TCK2" s="1601"/>
      <c r="TCL2" s="1601"/>
      <c r="TCM2" s="1601"/>
      <c r="TCN2" s="1601"/>
      <c r="TCO2" s="1601"/>
      <c r="TCP2" s="1601"/>
      <c r="TCQ2" s="1601"/>
      <c r="TCR2" s="1601"/>
      <c r="TCS2" s="1601"/>
      <c r="TCT2" s="1601"/>
      <c r="TCU2" s="1601"/>
      <c r="TCV2" s="1601"/>
      <c r="TCW2" s="1601"/>
      <c r="TCX2" s="1601"/>
      <c r="TCY2" s="1601"/>
      <c r="TCZ2" s="1601"/>
      <c r="TDA2" s="1601"/>
      <c r="TDB2" s="1601"/>
      <c r="TDC2" s="1601"/>
      <c r="TDD2" s="1601"/>
      <c r="TDE2" s="1601"/>
      <c r="TDF2" s="1601"/>
      <c r="TDG2" s="1601"/>
      <c r="TDH2" s="1601"/>
      <c r="TDI2" s="1601"/>
      <c r="TDJ2" s="1601"/>
      <c r="TDK2" s="1601"/>
      <c r="TDL2" s="1601"/>
      <c r="TDM2" s="1601"/>
      <c r="TDN2" s="1601"/>
      <c r="TDO2" s="1601"/>
      <c r="TDP2" s="1601"/>
      <c r="TDQ2" s="1601"/>
      <c r="TDR2" s="1601"/>
      <c r="TDS2" s="1601"/>
      <c r="TDT2" s="1601"/>
      <c r="TDU2" s="1601"/>
      <c r="TDV2" s="1601"/>
      <c r="TDW2" s="1601"/>
      <c r="TDX2" s="1601"/>
      <c r="TDY2" s="1601"/>
      <c r="TDZ2" s="1601"/>
      <c r="TEA2" s="1601"/>
      <c r="TEB2" s="1601"/>
      <c r="TEC2" s="1601"/>
      <c r="TED2" s="1601"/>
      <c r="TEE2" s="1601"/>
      <c r="TEF2" s="1601"/>
      <c r="TEG2" s="1601"/>
      <c r="TEH2" s="1601"/>
      <c r="TEI2" s="1601"/>
      <c r="TEJ2" s="1601"/>
      <c r="TEK2" s="1601"/>
      <c r="TEL2" s="1601"/>
      <c r="TEM2" s="1601"/>
      <c r="TEN2" s="1601"/>
      <c r="TEO2" s="1601"/>
      <c r="TEP2" s="1601"/>
      <c r="TEQ2" s="1601"/>
      <c r="TER2" s="1601"/>
      <c r="TES2" s="1601"/>
      <c r="TET2" s="1601"/>
      <c r="TEU2" s="1601"/>
      <c r="TEV2" s="1601"/>
      <c r="TEW2" s="1601"/>
      <c r="TEX2" s="1601"/>
      <c r="TEY2" s="1601"/>
      <c r="TEZ2" s="1601"/>
      <c r="TFA2" s="1601"/>
      <c r="TFB2" s="1601"/>
      <c r="TFC2" s="1601"/>
      <c r="TFD2" s="1601"/>
      <c r="TFE2" s="1601"/>
      <c r="TFF2" s="1601"/>
      <c r="TFG2" s="1601"/>
      <c r="TFH2" s="1601"/>
      <c r="TFI2" s="1601"/>
      <c r="TFJ2" s="1601"/>
      <c r="TFK2" s="1601"/>
      <c r="TFL2" s="1601"/>
      <c r="TFM2" s="1601"/>
      <c r="TFN2" s="1601"/>
      <c r="TFO2" s="1601"/>
      <c r="TFP2" s="1601"/>
      <c r="TFQ2" s="1601"/>
      <c r="TFR2" s="1601"/>
      <c r="TFS2" s="1601"/>
      <c r="TFT2" s="1601"/>
      <c r="TFU2" s="1601"/>
      <c r="TFV2" s="1601"/>
      <c r="TFW2" s="1601"/>
      <c r="TFX2" s="1601"/>
      <c r="TFY2" s="1601"/>
      <c r="TFZ2" s="1601"/>
      <c r="TGA2" s="1601"/>
      <c r="TGB2" s="1601"/>
      <c r="TGC2" s="1601"/>
      <c r="TGD2" s="1601"/>
      <c r="TGE2" s="1601"/>
      <c r="TGF2" s="1601"/>
      <c r="TGG2" s="1601"/>
      <c r="TGH2" s="1601"/>
      <c r="TGI2" s="1601"/>
      <c r="TGJ2" s="1601"/>
      <c r="TGK2" s="1601"/>
      <c r="TGL2" s="1601"/>
      <c r="TGM2" s="1601"/>
      <c r="TGN2" s="1601"/>
      <c r="TGO2" s="1601"/>
      <c r="TGP2" s="1601"/>
      <c r="TGQ2" s="1601"/>
      <c r="TGR2" s="1601"/>
      <c r="TGS2" s="1601"/>
      <c r="TGT2" s="1601"/>
      <c r="TGU2" s="1601"/>
      <c r="TGV2" s="1601"/>
      <c r="TGW2" s="1601"/>
      <c r="TGX2" s="1601"/>
      <c r="TGY2" s="1601"/>
      <c r="TGZ2" s="1601"/>
      <c r="THA2" s="1601"/>
      <c r="THB2" s="1601"/>
      <c r="THC2" s="1601"/>
      <c r="THD2" s="1601"/>
      <c r="THE2" s="1601"/>
      <c r="THF2" s="1601"/>
      <c r="THG2" s="1601"/>
      <c r="THH2" s="1601"/>
      <c r="THI2" s="1601"/>
      <c r="THJ2" s="1601"/>
      <c r="THK2" s="1601"/>
      <c r="THL2" s="1601"/>
      <c r="THM2" s="1601"/>
      <c r="THN2" s="1601"/>
      <c r="THO2" s="1601"/>
      <c r="THP2" s="1601"/>
      <c r="THQ2" s="1601"/>
      <c r="THR2" s="1601"/>
      <c r="THS2" s="1601"/>
      <c r="THT2" s="1601"/>
      <c r="THU2" s="1601"/>
      <c r="THV2" s="1601"/>
      <c r="THW2" s="1601"/>
      <c r="THX2" s="1601"/>
      <c r="THY2" s="1601"/>
      <c r="THZ2" s="1601"/>
      <c r="TIA2" s="1601"/>
      <c r="TIB2" s="1601"/>
      <c r="TIC2" s="1601"/>
      <c r="TID2" s="1601"/>
      <c r="TIE2" s="1601"/>
      <c r="TIF2" s="1601"/>
      <c r="TIG2" s="1601"/>
      <c r="TIH2" s="1601"/>
      <c r="TII2" s="1601"/>
      <c r="TIJ2" s="1601"/>
      <c r="TIK2" s="1601"/>
      <c r="TIL2" s="1601"/>
      <c r="TIM2" s="1601"/>
      <c r="TIN2" s="1601"/>
      <c r="TIO2" s="1601"/>
      <c r="TIP2" s="1601"/>
      <c r="TIQ2" s="1601"/>
      <c r="TIR2" s="1601"/>
      <c r="TIS2" s="1601"/>
      <c r="TIT2" s="1601"/>
      <c r="TIU2" s="1601"/>
      <c r="TIV2" s="1601"/>
      <c r="TIW2" s="1601"/>
      <c r="TIX2" s="1601"/>
      <c r="TIY2" s="1601"/>
      <c r="TIZ2" s="1601"/>
      <c r="TJA2" s="1601"/>
      <c r="TJB2" s="1601"/>
      <c r="TJC2" s="1601"/>
      <c r="TJD2" s="1601"/>
      <c r="TJE2" s="1601"/>
      <c r="TJF2" s="1601"/>
      <c r="TJG2" s="1601"/>
      <c r="TJH2" s="1601"/>
      <c r="TJI2" s="1601"/>
      <c r="TJJ2" s="1601"/>
      <c r="TJK2" s="1601"/>
      <c r="TJL2" s="1601"/>
      <c r="TJM2" s="1601"/>
      <c r="TJN2" s="1601"/>
      <c r="TJO2" s="1601"/>
      <c r="TJP2" s="1601"/>
      <c r="TJQ2" s="1601"/>
      <c r="TJR2" s="1601"/>
      <c r="TJS2" s="1601"/>
      <c r="TJT2" s="1601"/>
      <c r="TJU2" s="1601"/>
      <c r="TJV2" s="1601"/>
      <c r="TJW2" s="1601"/>
      <c r="TJX2" s="1601"/>
      <c r="TJY2" s="1601"/>
      <c r="TJZ2" s="1601"/>
      <c r="TKA2" s="1601"/>
      <c r="TKB2" s="1601"/>
      <c r="TKC2" s="1601"/>
      <c r="TKD2" s="1601"/>
      <c r="TKE2" s="1601"/>
      <c r="TKF2" s="1601"/>
      <c r="TKG2" s="1601"/>
      <c r="TKH2" s="1601"/>
      <c r="TKI2" s="1601"/>
      <c r="TKJ2" s="1601"/>
      <c r="TKK2" s="1601"/>
      <c r="TKL2" s="1601"/>
      <c r="TKM2" s="1601"/>
      <c r="TKN2" s="1601"/>
      <c r="TKO2" s="1601"/>
      <c r="TKP2" s="1601"/>
      <c r="TKQ2" s="1601"/>
      <c r="TKR2" s="1601"/>
      <c r="TKS2" s="1601"/>
      <c r="TKT2" s="1601"/>
      <c r="TKU2" s="1601"/>
      <c r="TKV2" s="1601"/>
      <c r="TKW2" s="1601"/>
      <c r="TKX2" s="1601"/>
      <c r="TKY2" s="1601"/>
      <c r="TKZ2" s="1601"/>
      <c r="TLA2" s="1601"/>
      <c r="TLB2" s="1601"/>
      <c r="TLC2" s="1601"/>
      <c r="TLD2" s="1601"/>
      <c r="TLE2" s="1601"/>
      <c r="TLF2" s="1601"/>
      <c r="TLG2" s="1601"/>
      <c r="TLH2" s="1601"/>
      <c r="TLI2" s="1601"/>
      <c r="TLJ2" s="1601"/>
      <c r="TLK2" s="1601"/>
      <c r="TLL2" s="1601"/>
      <c r="TLM2" s="1601"/>
      <c r="TLN2" s="1601"/>
      <c r="TLO2" s="1601"/>
      <c r="TLP2" s="1601"/>
      <c r="TLQ2" s="1601"/>
      <c r="TLR2" s="1601"/>
      <c r="TLS2" s="1601"/>
      <c r="TLT2" s="1601"/>
      <c r="TLU2" s="1601"/>
      <c r="TLV2" s="1601"/>
      <c r="TLW2" s="1601"/>
      <c r="TLX2" s="1601"/>
      <c r="TLY2" s="1601"/>
      <c r="TLZ2" s="1601"/>
      <c r="TMA2" s="1601"/>
      <c r="TMB2" s="1601"/>
      <c r="TMC2" s="1601"/>
      <c r="TMD2" s="1601"/>
      <c r="TME2" s="1601"/>
      <c r="TMF2" s="1601"/>
      <c r="TMG2" s="1601"/>
      <c r="TMH2" s="1601"/>
      <c r="TMI2" s="1601"/>
      <c r="TMJ2" s="1601"/>
      <c r="TMK2" s="1601"/>
      <c r="TML2" s="1601"/>
      <c r="TMM2" s="1601"/>
      <c r="TMN2" s="1601"/>
      <c r="TMO2" s="1601"/>
      <c r="TMP2" s="1601"/>
      <c r="TMQ2" s="1601"/>
      <c r="TMR2" s="1601"/>
      <c r="TMS2" s="1601"/>
      <c r="TMT2" s="1601"/>
      <c r="TMU2" s="1601"/>
      <c r="TMV2" s="1601"/>
      <c r="TMW2" s="1601"/>
      <c r="TMX2" s="1601"/>
      <c r="TMY2" s="1601"/>
      <c r="TMZ2" s="1601"/>
      <c r="TNA2" s="1601"/>
      <c r="TNB2" s="1601"/>
      <c r="TNC2" s="1601"/>
      <c r="TND2" s="1601"/>
      <c r="TNE2" s="1601"/>
      <c r="TNF2" s="1601"/>
      <c r="TNG2" s="1601"/>
      <c r="TNH2" s="1601"/>
      <c r="TNI2" s="1601"/>
      <c r="TNJ2" s="1601"/>
      <c r="TNK2" s="1601"/>
      <c r="TNL2" s="1601"/>
      <c r="TNM2" s="1601"/>
      <c r="TNN2" s="1601"/>
      <c r="TNO2" s="1601"/>
      <c r="TNP2" s="1601"/>
      <c r="TNQ2" s="1601"/>
      <c r="TNR2" s="1601"/>
      <c r="TNS2" s="1601"/>
      <c r="TNT2" s="1601"/>
      <c r="TNU2" s="1601"/>
      <c r="TNV2" s="1601"/>
      <c r="TNW2" s="1601"/>
      <c r="TNX2" s="1601"/>
      <c r="TNY2" s="1601"/>
      <c r="TNZ2" s="1601"/>
      <c r="TOA2" s="1601"/>
      <c r="TOB2" s="1601"/>
      <c r="TOC2" s="1601"/>
      <c r="TOD2" s="1601"/>
      <c r="TOE2" s="1601"/>
      <c r="TOF2" s="1601"/>
      <c r="TOG2" s="1601"/>
      <c r="TOH2" s="1601"/>
      <c r="TOI2" s="1601"/>
      <c r="TOJ2" s="1601"/>
      <c r="TOK2" s="1601"/>
      <c r="TOL2" s="1601"/>
      <c r="TOM2" s="1601"/>
      <c r="TON2" s="1601"/>
      <c r="TOO2" s="1601"/>
      <c r="TOP2" s="1601"/>
      <c r="TOQ2" s="1601"/>
      <c r="TOR2" s="1601"/>
      <c r="TOS2" s="1601"/>
      <c r="TOT2" s="1601"/>
      <c r="TOU2" s="1601"/>
      <c r="TOV2" s="1601"/>
      <c r="TOW2" s="1601"/>
      <c r="TOX2" s="1601"/>
      <c r="TOY2" s="1601"/>
      <c r="TOZ2" s="1601"/>
      <c r="TPA2" s="1601"/>
      <c r="TPB2" s="1601"/>
      <c r="TPC2" s="1601"/>
      <c r="TPD2" s="1601"/>
      <c r="TPE2" s="1601"/>
      <c r="TPF2" s="1601"/>
      <c r="TPG2" s="1601"/>
      <c r="TPH2" s="1601"/>
      <c r="TPI2" s="1601"/>
      <c r="TPJ2" s="1601"/>
      <c r="TPK2" s="1601"/>
      <c r="TPL2" s="1601"/>
      <c r="TPM2" s="1601"/>
      <c r="TPN2" s="1601"/>
      <c r="TPO2" s="1601"/>
      <c r="TPP2" s="1601"/>
      <c r="TPQ2" s="1601"/>
      <c r="TPR2" s="1601"/>
      <c r="TPS2" s="1601"/>
      <c r="TPT2" s="1601"/>
      <c r="TPU2" s="1601"/>
      <c r="TPV2" s="1601"/>
      <c r="TPW2" s="1601"/>
      <c r="TPX2" s="1601"/>
      <c r="TPY2" s="1601"/>
      <c r="TPZ2" s="1601"/>
      <c r="TQA2" s="1601"/>
      <c r="TQB2" s="1601"/>
      <c r="TQC2" s="1601"/>
      <c r="TQD2" s="1601"/>
      <c r="TQE2" s="1601"/>
      <c r="TQF2" s="1601"/>
      <c r="TQG2" s="1601"/>
      <c r="TQH2" s="1601"/>
      <c r="TQI2" s="1601"/>
      <c r="TQJ2" s="1601"/>
      <c r="TQK2" s="1601"/>
      <c r="TQL2" s="1601"/>
      <c r="TQM2" s="1601"/>
      <c r="TQN2" s="1601"/>
      <c r="TQO2" s="1601"/>
      <c r="TQP2" s="1601"/>
      <c r="TQQ2" s="1601"/>
      <c r="TQR2" s="1601"/>
      <c r="TQS2" s="1601"/>
      <c r="TQT2" s="1601"/>
      <c r="TQU2" s="1601"/>
      <c r="TQV2" s="1601"/>
      <c r="TQW2" s="1601"/>
      <c r="TQX2" s="1601"/>
      <c r="TQY2" s="1601"/>
      <c r="TQZ2" s="1601"/>
      <c r="TRA2" s="1601"/>
      <c r="TRB2" s="1601"/>
      <c r="TRC2" s="1601"/>
      <c r="TRD2" s="1601"/>
      <c r="TRE2" s="1601"/>
      <c r="TRF2" s="1601"/>
      <c r="TRG2" s="1601"/>
      <c r="TRH2" s="1601"/>
      <c r="TRI2" s="1601"/>
      <c r="TRJ2" s="1601"/>
      <c r="TRK2" s="1601"/>
      <c r="TRL2" s="1601"/>
      <c r="TRM2" s="1601"/>
      <c r="TRN2" s="1601"/>
      <c r="TRO2" s="1601"/>
      <c r="TRP2" s="1601"/>
      <c r="TRQ2" s="1601"/>
      <c r="TRR2" s="1601"/>
      <c r="TRS2" s="1601"/>
      <c r="TRT2" s="1601"/>
      <c r="TRU2" s="1601"/>
      <c r="TRV2" s="1601"/>
      <c r="TRW2" s="1601"/>
      <c r="TRX2" s="1601"/>
      <c r="TRY2" s="1601"/>
      <c r="TRZ2" s="1601"/>
      <c r="TSA2" s="1601"/>
      <c r="TSB2" s="1601"/>
      <c r="TSC2" s="1601"/>
      <c r="TSD2" s="1601"/>
      <c r="TSE2" s="1601"/>
      <c r="TSF2" s="1601"/>
      <c r="TSG2" s="1601"/>
      <c r="TSH2" s="1601"/>
      <c r="TSI2" s="1601"/>
      <c r="TSJ2" s="1601"/>
      <c r="TSK2" s="1601"/>
      <c r="TSL2" s="1601"/>
      <c r="TSM2" s="1601"/>
      <c r="TSN2" s="1601"/>
      <c r="TSO2" s="1601"/>
      <c r="TSP2" s="1601"/>
      <c r="TSQ2" s="1601"/>
      <c r="TSR2" s="1601"/>
      <c r="TSS2" s="1601"/>
      <c r="TST2" s="1601"/>
      <c r="TSU2" s="1601"/>
      <c r="TSV2" s="1601"/>
      <c r="TSW2" s="1601"/>
      <c r="TSX2" s="1601"/>
      <c r="TSY2" s="1601"/>
      <c r="TSZ2" s="1601"/>
      <c r="TTA2" s="1601"/>
      <c r="TTB2" s="1601"/>
      <c r="TTC2" s="1601"/>
      <c r="TTD2" s="1601"/>
      <c r="TTE2" s="1601"/>
      <c r="TTF2" s="1601"/>
      <c r="TTG2" s="1601"/>
      <c r="TTH2" s="1601"/>
      <c r="TTI2" s="1601"/>
      <c r="TTJ2" s="1601"/>
      <c r="TTK2" s="1601"/>
      <c r="TTL2" s="1601"/>
      <c r="TTM2" s="1601"/>
      <c r="TTN2" s="1601"/>
      <c r="TTO2" s="1601"/>
      <c r="TTP2" s="1601"/>
      <c r="TTQ2" s="1601"/>
      <c r="TTR2" s="1601"/>
      <c r="TTS2" s="1601"/>
      <c r="TTT2" s="1601"/>
      <c r="TTU2" s="1601"/>
      <c r="TTV2" s="1601"/>
      <c r="TTW2" s="1601"/>
      <c r="TTX2" s="1601"/>
      <c r="TTY2" s="1601"/>
      <c r="TTZ2" s="1601"/>
      <c r="TUA2" s="1601"/>
      <c r="TUB2" s="1601"/>
      <c r="TUC2" s="1601"/>
      <c r="TUD2" s="1601"/>
      <c r="TUE2" s="1601"/>
      <c r="TUF2" s="1601"/>
      <c r="TUG2" s="1601"/>
      <c r="TUH2" s="1601"/>
      <c r="TUI2" s="1601"/>
      <c r="TUJ2" s="1601"/>
      <c r="TUK2" s="1601"/>
      <c r="TUL2" s="1601"/>
      <c r="TUM2" s="1601"/>
      <c r="TUN2" s="1601"/>
      <c r="TUO2" s="1601"/>
      <c r="TUP2" s="1601"/>
      <c r="TUQ2" s="1601"/>
      <c r="TUR2" s="1601"/>
      <c r="TUS2" s="1601"/>
      <c r="TUT2" s="1601"/>
      <c r="TUU2" s="1601"/>
      <c r="TUV2" s="1601"/>
      <c r="TUW2" s="1601"/>
      <c r="TUX2" s="1601"/>
      <c r="TUY2" s="1601"/>
      <c r="TUZ2" s="1601"/>
      <c r="TVA2" s="1601"/>
      <c r="TVB2" s="1601"/>
      <c r="TVC2" s="1601"/>
      <c r="TVD2" s="1601"/>
      <c r="TVE2" s="1601"/>
      <c r="TVF2" s="1601"/>
      <c r="TVG2" s="1601"/>
      <c r="TVH2" s="1601"/>
      <c r="TVI2" s="1601"/>
      <c r="TVJ2" s="1601"/>
      <c r="TVK2" s="1601"/>
      <c r="TVL2" s="1601"/>
      <c r="TVM2" s="1601"/>
      <c r="TVN2" s="1601"/>
      <c r="TVO2" s="1601"/>
      <c r="TVP2" s="1601"/>
      <c r="TVQ2" s="1601"/>
      <c r="TVR2" s="1601"/>
      <c r="TVS2" s="1601"/>
      <c r="TVT2" s="1601"/>
      <c r="TVU2" s="1601"/>
      <c r="TVV2" s="1601"/>
      <c r="TVW2" s="1601"/>
      <c r="TVX2" s="1601"/>
      <c r="TVY2" s="1601"/>
      <c r="TVZ2" s="1601"/>
      <c r="TWA2" s="1601"/>
      <c r="TWB2" s="1601"/>
      <c r="TWC2" s="1601"/>
      <c r="TWD2" s="1601"/>
      <c r="TWE2" s="1601"/>
      <c r="TWF2" s="1601"/>
      <c r="TWG2" s="1601"/>
      <c r="TWH2" s="1601"/>
      <c r="TWI2" s="1601"/>
      <c r="TWJ2" s="1601"/>
      <c r="TWK2" s="1601"/>
      <c r="TWL2" s="1601"/>
      <c r="TWM2" s="1601"/>
      <c r="TWN2" s="1601"/>
      <c r="TWO2" s="1601"/>
      <c r="TWP2" s="1601"/>
      <c r="TWQ2" s="1601"/>
      <c r="TWR2" s="1601"/>
      <c r="TWS2" s="1601"/>
      <c r="TWT2" s="1601"/>
      <c r="TWU2" s="1601"/>
      <c r="TWV2" s="1601"/>
      <c r="TWW2" s="1601"/>
      <c r="TWX2" s="1601"/>
      <c r="TWY2" s="1601"/>
      <c r="TWZ2" s="1601"/>
      <c r="TXA2" s="1601"/>
      <c r="TXB2" s="1601"/>
      <c r="TXC2" s="1601"/>
      <c r="TXD2" s="1601"/>
      <c r="TXE2" s="1601"/>
      <c r="TXF2" s="1601"/>
      <c r="TXG2" s="1601"/>
      <c r="TXH2" s="1601"/>
      <c r="TXI2" s="1601"/>
      <c r="TXJ2" s="1601"/>
      <c r="TXK2" s="1601"/>
      <c r="TXL2" s="1601"/>
      <c r="TXM2" s="1601"/>
      <c r="TXN2" s="1601"/>
      <c r="TXO2" s="1601"/>
      <c r="TXP2" s="1601"/>
      <c r="TXQ2" s="1601"/>
      <c r="TXR2" s="1601"/>
      <c r="TXS2" s="1601"/>
      <c r="TXT2" s="1601"/>
      <c r="TXU2" s="1601"/>
      <c r="TXV2" s="1601"/>
      <c r="TXW2" s="1601"/>
      <c r="TXX2" s="1601"/>
      <c r="TXY2" s="1601"/>
      <c r="TXZ2" s="1601"/>
      <c r="TYA2" s="1601"/>
      <c r="TYB2" s="1601"/>
      <c r="TYC2" s="1601"/>
      <c r="TYD2" s="1601"/>
      <c r="TYE2" s="1601"/>
      <c r="TYF2" s="1601"/>
      <c r="TYG2" s="1601"/>
      <c r="TYH2" s="1601"/>
      <c r="TYI2" s="1601"/>
      <c r="TYJ2" s="1601"/>
      <c r="TYK2" s="1601"/>
      <c r="TYL2" s="1601"/>
      <c r="TYM2" s="1601"/>
      <c r="TYN2" s="1601"/>
      <c r="TYO2" s="1601"/>
      <c r="TYP2" s="1601"/>
      <c r="TYQ2" s="1601"/>
      <c r="TYR2" s="1601"/>
      <c r="TYS2" s="1601"/>
      <c r="TYT2" s="1601"/>
      <c r="TYU2" s="1601"/>
      <c r="TYV2" s="1601"/>
      <c r="TYW2" s="1601"/>
      <c r="TYX2" s="1601"/>
      <c r="TYY2" s="1601"/>
      <c r="TYZ2" s="1601"/>
      <c r="TZA2" s="1601"/>
      <c r="TZB2" s="1601"/>
      <c r="TZC2" s="1601"/>
      <c r="TZD2" s="1601"/>
      <c r="TZE2" s="1601"/>
      <c r="TZF2" s="1601"/>
      <c r="TZG2" s="1601"/>
      <c r="TZH2" s="1601"/>
      <c r="TZI2" s="1601"/>
      <c r="TZJ2" s="1601"/>
      <c r="TZK2" s="1601"/>
      <c r="TZL2" s="1601"/>
      <c r="TZM2" s="1601"/>
      <c r="TZN2" s="1601"/>
      <c r="TZO2" s="1601"/>
      <c r="TZP2" s="1601"/>
      <c r="TZQ2" s="1601"/>
      <c r="TZR2" s="1601"/>
      <c r="TZS2" s="1601"/>
      <c r="TZT2" s="1601"/>
      <c r="TZU2" s="1601"/>
      <c r="TZV2" s="1601"/>
      <c r="TZW2" s="1601"/>
      <c r="TZX2" s="1601"/>
      <c r="TZY2" s="1601"/>
      <c r="TZZ2" s="1601"/>
      <c r="UAA2" s="1601"/>
      <c r="UAB2" s="1601"/>
      <c r="UAC2" s="1601"/>
      <c r="UAD2" s="1601"/>
      <c r="UAE2" s="1601"/>
      <c r="UAF2" s="1601"/>
      <c r="UAG2" s="1601"/>
      <c r="UAH2" s="1601"/>
      <c r="UAI2" s="1601"/>
      <c r="UAJ2" s="1601"/>
      <c r="UAK2" s="1601"/>
      <c r="UAL2" s="1601"/>
      <c r="UAM2" s="1601"/>
      <c r="UAN2" s="1601"/>
      <c r="UAO2" s="1601"/>
      <c r="UAP2" s="1601"/>
      <c r="UAQ2" s="1601"/>
      <c r="UAR2" s="1601"/>
      <c r="UAS2" s="1601"/>
      <c r="UAT2" s="1601"/>
      <c r="UAU2" s="1601"/>
      <c r="UAV2" s="1601"/>
      <c r="UAW2" s="1601"/>
      <c r="UAX2" s="1601"/>
      <c r="UAY2" s="1601"/>
      <c r="UAZ2" s="1601"/>
      <c r="UBA2" s="1601"/>
      <c r="UBB2" s="1601"/>
      <c r="UBC2" s="1601"/>
      <c r="UBD2" s="1601"/>
      <c r="UBE2" s="1601"/>
      <c r="UBF2" s="1601"/>
      <c r="UBG2" s="1601"/>
      <c r="UBH2" s="1601"/>
      <c r="UBI2" s="1601"/>
      <c r="UBJ2" s="1601"/>
      <c r="UBK2" s="1601"/>
      <c r="UBL2" s="1601"/>
      <c r="UBM2" s="1601"/>
      <c r="UBN2" s="1601"/>
      <c r="UBO2" s="1601"/>
      <c r="UBP2" s="1601"/>
      <c r="UBQ2" s="1601"/>
      <c r="UBR2" s="1601"/>
      <c r="UBS2" s="1601"/>
      <c r="UBT2" s="1601"/>
      <c r="UBU2" s="1601"/>
      <c r="UBV2" s="1601"/>
      <c r="UBW2" s="1601"/>
      <c r="UBX2" s="1601"/>
      <c r="UBY2" s="1601"/>
      <c r="UBZ2" s="1601"/>
      <c r="UCA2" s="1601"/>
      <c r="UCB2" s="1601"/>
      <c r="UCC2" s="1601"/>
      <c r="UCD2" s="1601"/>
      <c r="UCE2" s="1601"/>
      <c r="UCF2" s="1601"/>
      <c r="UCG2" s="1601"/>
      <c r="UCH2" s="1601"/>
      <c r="UCI2" s="1601"/>
      <c r="UCJ2" s="1601"/>
      <c r="UCK2" s="1601"/>
      <c r="UCL2" s="1601"/>
      <c r="UCM2" s="1601"/>
      <c r="UCN2" s="1601"/>
      <c r="UCO2" s="1601"/>
      <c r="UCP2" s="1601"/>
      <c r="UCQ2" s="1601"/>
      <c r="UCR2" s="1601"/>
      <c r="UCS2" s="1601"/>
      <c r="UCT2" s="1601"/>
      <c r="UCU2" s="1601"/>
      <c r="UCV2" s="1601"/>
      <c r="UCW2" s="1601"/>
      <c r="UCX2" s="1601"/>
      <c r="UCY2" s="1601"/>
      <c r="UCZ2" s="1601"/>
      <c r="UDA2" s="1601"/>
      <c r="UDB2" s="1601"/>
      <c r="UDC2" s="1601"/>
      <c r="UDD2" s="1601"/>
      <c r="UDE2" s="1601"/>
      <c r="UDF2" s="1601"/>
      <c r="UDG2" s="1601"/>
      <c r="UDH2" s="1601"/>
      <c r="UDI2" s="1601"/>
      <c r="UDJ2" s="1601"/>
      <c r="UDK2" s="1601"/>
      <c r="UDL2" s="1601"/>
      <c r="UDM2" s="1601"/>
      <c r="UDN2" s="1601"/>
      <c r="UDO2" s="1601"/>
      <c r="UDP2" s="1601"/>
      <c r="UDQ2" s="1601"/>
      <c r="UDR2" s="1601"/>
      <c r="UDS2" s="1601"/>
      <c r="UDT2" s="1601"/>
      <c r="UDU2" s="1601"/>
      <c r="UDV2" s="1601"/>
      <c r="UDW2" s="1601"/>
      <c r="UDX2" s="1601"/>
      <c r="UDY2" s="1601"/>
      <c r="UDZ2" s="1601"/>
      <c r="UEA2" s="1601"/>
      <c r="UEB2" s="1601"/>
      <c r="UEC2" s="1601"/>
      <c r="UED2" s="1601"/>
      <c r="UEE2" s="1601"/>
      <c r="UEF2" s="1601"/>
      <c r="UEG2" s="1601"/>
      <c r="UEH2" s="1601"/>
      <c r="UEI2" s="1601"/>
      <c r="UEJ2" s="1601"/>
      <c r="UEK2" s="1601"/>
      <c r="UEL2" s="1601"/>
      <c r="UEM2" s="1601"/>
      <c r="UEN2" s="1601"/>
      <c r="UEO2" s="1601"/>
      <c r="UEP2" s="1601"/>
      <c r="UEQ2" s="1601"/>
      <c r="UER2" s="1601"/>
      <c r="UES2" s="1601"/>
      <c r="UET2" s="1601"/>
      <c r="UEU2" s="1601"/>
      <c r="UEV2" s="1601"/>
      <c r="UEW2" s="1601"/>
      <c r="UEX2" s="1601"/>
      <c r="UEY2" s="1601"/>
      <c r="UEZ2" s="1601"/>
      <c r="UFA2" s="1601"/>
      <c r="UFB2" s="1601"/>
      <c r="UFC2" s="1601"/>
      <c r="UFD2" s="1601"/>
      <c r="UFE2" s="1601"/>
      <c r="UFF2" s="1601"/>
      <c r="UFG2" s="1601"/>
      <c r="UFH2" s="1601"/>
      <c r="UFI2" s="1601"/>
      <c r="UFJ2" s="1601"/>
      <c r="UFK2" s="1601"/>
      <c r="UFL2" s="1601"/>
      <c r="UFM2" s="1601"/>
      <c r="UFN2" s="1601"/>
      <c r="UFO2" s="1601"/>
      <c r="UFP2" s="1601"/>
      <c r="UFQ2" s="1601"/>
      <c r="UFR2" s="1601"/>
      <c r="UFS2" s="1601"/>
      <c r="UFT2" s="1601"/>
      <c r="UFU2" s="1601"/>
      <c r="UFV2" s="1601"/>
      <c r="UFW2" s="1601"/>
      <c r="UFX2" s="1601"/>
      <c r="UFY2" s="1601"/>
      <c r="UFZ2" s="1601"/>
      <c r="UGA2" s="1601"/>
      <c r="UGB2" s="1601"/>
      <c r="UGC2" s="1601"/>
      <c r="UGD2" s="1601"/>
      <c r="UGE2" s="1601"/>
      <c r="UGF2" s="1601"/>
      <c r="UGG2" s="1601"/>
      <c r="UGH2" s="1601"/>
      <c r="UGI2" s="1601"/>
      <c r="UGJ2" s="1601"/>
      <c r="UGK2" s="1601"/>
      <c r="UGL2" s="1601"/>
      <c r="UGM2" s="1601"/>
      <c r="UGN2" s="1601"/>
      <c r="UGO2" s="1601"/>
      <c r="UGP2" s="1601"/>
      <c r="UGQ2" s="1601"/>
      <c r="UGR2" s="1601"/>
      <c r="UGS2" s="1601"/>
      <c r="UGT2" s="1601"/>
      <c r="UGU2" s="1601"/>
      <c r="UGV2" s="1601"/>
      <c r="UGW2" s="1601"/>
      <c r="UGX2" s="1601"/>
      <c r="UGY2" s="1601"/>
      <c r="UGZ2" s="1601"/>
      <c r="UHA2" s="1601"/>
      <c r="UHB2" s="1601"/>
      <c r="UHC2" s="1601"/>
      <c r="UHD2" s="1601"/>
      <c r="UHE2" s="1601"/>
      <c r="UHF2" s="1601"/>
      <c r="UHG2" s="1601"/>
      <c r="UHH2" s="1601"/>
      <c r="UHI2" s="1601"/>
      <c r="UHJ2" s="1601"/>
      <c r="UHK2" s="1601"/>
      <c r="UHL2" s="1601"/>
      <c r="UHM2" s="1601"/>
      <c r="UHN2" s="1601"/>
      <c r="UHO2" s="1601"/>
      <c r="UHP2" s="1601"/>
      <c r="UHQ2" s="1601"/>
      <c r="UHR2" s="1601"/>
      <c r="UHS2" s="1601"/>
      <c r="UHT2" s="1601"/>
      <c r="UHU2" s="1601"/>
      <c r="UHV2" s="1601"/>
      <c r="UHW2" s="1601"/>
      <c r="UHX2" s="1601"/>
      <c r="UHY2" s="1601"/>
      <c r="UHZ2" s="1601"/>
      <c r="UIA2" s="1601"/>
      <c r="UIB2" s="1601"/>
      <c r="UIC2" s="1601"/>
      <c r="UID2" s="1601"/>
      <c r="UIE2" s="1601"/>
      <c r="UIF2" s="1601"/>
      <c r="UIG2" s="1601"/>
      <c r="UIH2" s="1601"/>
      <c r="UII2" s="1601"/>
      <c r="UIJ2" s="1601"/>
      <c r="UIK2" s="1601"/>
      <c r="UIL2" s="1601"/>
      <c r="UIM2" s="1601"/>
      <c r="UIN2" s="1601"/>
      <c r="UIO2" s="1601"/>
      <c r="UIP2" s="1601"/>
      <c r="UIQ2" s="1601"/>
      <c r="UIR2" s="1601"/>
      <c r="UIS2" s="1601"/>
      <c r="UIT2" s="1601"/>
      <c r="UIU2" s="1601"/>
      <c r="UIV2" s="1601"/>
      <c r="UIW2" s="1601"/>
      <c r="UIX2" s="1601"/>
      <c r="UIY2" s="1601"/>
      <c r="UIZ2" s="1601"/>
      <c r="UJA2" s="1601"/>
      <c r="UJB2" s="1601"/>
      <c r="UJC2" s="1601"/>
      <c r="UJD2" s="1601"/>
      <c r="UJE2" s="1601"/>
      <c r="UJF2" s="1601"/>
      <c r="UJG2" s="1601"/>
      <c r="UJH2" s="1601"/>
      <c r="UJI2" s="1601"/>
      <c r="UJJ2" s="1601"/>
      <c r="UJK2" s="1601"/>
      <c r="UJL2" s="1601"/>
      <c r="UJM2" s="1601"/>
      <c r="UJN2" s="1601"/>
      <c r="UJO2" s="1601"/>
      <c r="UJP2" s="1601"/>
      <c r="UJQ2" s="1601"/>
      <c r="UJR2" s="1601"/>
      <c r="UJS2" s="1601"/>
      <c r="UJT2" s="1601"/>
      <c r="UJU2" s="1601"/>
      <c r="UJV2" s="1601"/>
      <c r="UJW2" s="1601"/>
      <c r="UJX2" s="1601"/>
      <c r="UJY2" s="1601"/>
      <c r="UJZ2" s="1601"/>
      <c r="UKA2" s="1601"/>
      <c r="UKB2" s="1601"/>
      <c r="UKC2" s="1601"/>
      <c r="UKD2" s="1601"/>
      <c r="UKE2" s="1601"/>
      <c r="UKF2" s="1601"/>
      <c r="UKG2" s="1601"/>
      <c r="UKH2" s="1601"/>
      <c r="UKI2" s="1601"/>
      <c r="UKJ2" s="1601"/>
      <c r="UKK2" s="1601"/>
      <c r="UKL2" s="1601"/>
      <c r="UKM2" s="1601"/>
      <c r="UKN2" s="1601"/>
      <c r="UKO2" s="1601"/>
      <c r="UKP2" s="1601"/>
      <c r="UKQ2" s="1601"/>
      <c r="UKR2" s="1601"/>
      <c r="UKS2" s="1601"/>
      <c r="UKT2" s="1601"/>
      <c r="UKU2" s="1601"/>
      <c r="UKV2" s="1601"/>
      <c r="UKW2" s="1601"/>
      <c r="UKX2" s="1601"/>
      <c r="UKY2" s="1601"/>
      <c r="UKZ2" s="1601"/>
      <c r="ULA2" s="1601"/>
      <c r="ULB2" s="1601"/>
      <c r="ULC2" s="1601"/>
      <c r="ULD2" s="1601"/>
      <c r="ULE2" s="1601"/>
      <c r="ULF2" s="1601"/>
      <c r="ULG2" s="1601"/>
      <c r="ULH2" s="1601"/>
      <c r="ULI2" s="1601"/>
      <c r="ULJ2" s="1601"/>
      <c r="ULK2" s="1601"/>
      <c r="ULL2" s="1601"/>
      <c r="ULM2" s="1601"/>
      <c r="ULN2" s="1601"/>
      <c r="ULO2" s="1601"/>
      <c r="ULP2" s="1601"/>
      <c r="ULQ2" s="1601"/>
      <c r="ULR2" s="1601"/>
      <c r="ULS2" s="1601"/>
      <c r="ULT2" s="1601"/>
      <c r="ULU2" s="1601"/>
      <c r="ULV2" s="1601"/>
      <c r="ULW2" s="1601"/>
      <c r="ULX2" s="1601"/>
      <c r="ULY2" s="1601"/>
      <c r="ULZ2" s="1601"/>
      <c r="UMA2" s="1601"/>
      <c r="UMB2" s="1601"/>
      <c r="UMC2" s="1601"/>
      <c r="UMD2" s="1601"/>
      <c r="UME2" s="1601"/>
      <c r="UMF2" s="1601"/>
      <c r="UMG2" s="1601"/>
      <c r="UMH2" s="1601"/>
      <c r="UMI2" s="1601"/>
      <c r="UMJ2" s="1601"/>
      <c r="UMK2" s="1601"/>
      <c r="UML2" s="1601"/>
      <c r="UMM2" s="1601"/>
      <c r="UMN2" s="1601"/>
      <c r="UMO2" s="1601"/>
      <c r="UMP2" s="1601"/>
      <c r="UMQ2" s="1601"/>
      <c r="UMR2" s="1601"/>
      <c r="UMS2" s="1601"/>
      <c r="UMT2" s="1601"/>
      <c r="UMU2" s="1601"/>
      <c r="UMV2" s="1601"/>
      <c r="UMW2" s="1601"/>
      <c r="UMX2" s="1601"/>
      <c r="UMY2" s="1601"/>
      <c r="UMZ2" s="1601"/>
      <c r="UNA2" s="1601"/>
      <c r="UNB2" s="1601"/>
      <c r="UNC2" s="1601"/>
      <c r="UND2" s="1601"/>
      <c r="UNE2" s="1601"/>
      <c r="UNF2" s="1601"/>
      <c r="UNG2" s="1601"/>
      <c r="UNH2" s="1601"/>
      <c r="UNI2" s="1601"/>
      <c r="UNJ2" s="1601"/>
      <c r="UNK2" s="1601"/>
      <c r="UNL2" s="1601"/>
      <c r="UNM2" s="1601"/>
      <c r="UNN2" s="1601"/>
      <c r="UNO2" s="1601"/>
      <c r="UNP2" s="1601"/>
      <c r="UNQ2" s="1601"/>
      <c r="UNR2" s="1601"/>
      <c r="UNS2" s="1601"/>
      <c r="UNT2" s="1601"/>
      <c r="UNU2" s="1601"/>
      <c r="UNV2" s="1601"/>
      <c r="UNW2" s="1601"/>
      <c r="UNX2" s="1601"/>
      <c r="UNY2" s="1601"/>
      <c r="UNZ2" s="1601"/>
      <c r="UOA2" s="1601"/>
      <c r="UOB2" s="1601"/>
      <c r="UOC2" s="1601"/>
      <c r="UOD2" s="1601"/>
      <c r="UOE2" s="1601"/>
      <c r="UOF2" s="1601"/>
      <c r="UOG2" s="1601"/>
      <c r="UOH2" s="1601"/>
      <c r="UOI2" s="1601"/>
      <c r="UOJ2" s="1601"/>
      <c r="UOK2" s="1601"/>
      <c r="UOL2" s="1601"/>
      <c r="UOM2" s="1601"/>
      <c r="UON2" s="1601"/>
      <c r="UOO2" s="1601"/>
      <c r="UOP2" s="1601"/>
      <c r="UOQ2" s="1601"/>
      <c r="UOR2" s="1601"/>
      <c r="UOS2" s="1601"/>
      <c r="UOT2" s="1601"/>
      <c r="UOU2" s="1601"/>
      <c r="UOV2" s="1601"/>
      <c r="UOW2" s="1601"/>
      <c r="UOX2" s="1601"/>
      <c r="UOY2" s="1601"/>
      <c r="UOZ2" s="1601"/>
      <c r="UPA2" s="1601"/>
      <c r="UPB2" s="1601"/>
      <c r="UPC2" s="1601"/>
      <c r="UPD2" s="1601"/>
      <c r="UPE2" s="1601"/>
      <c r="UPF2" s="1601"/>
      <c r="UPG2" s="1601"/>
      <c r="UPH2" s="1601"/>
      <c r="UPI2" s="1601"/>
      <c r="UPJ2" s="1601"/>
      <c r="UPK2" s="1601"/>
      <c r="UPL2" s="1601"/>
      <c r="UPM2" s="1601"/>
      <c r="UPN2" s="1601"/>
      <c r="UPO2" s="1601"/>
      <c r="UPP2" s="1601"/>
      <c r="UPQ2" s="1601"/>
      <c r="UPR2" s="1601"/>
      <c r="UPS2" s="1601"/>
      <c r="UPT2" s="1601"/>
      <c r="UPU2" s="1601"/>
      <c r="UPV2" s="1601"/>
      <c r="UPW2" s="1601"/>
      <c r="UPX2" s="1601"/>
      <c r="UPY2" s="1601"/>
      <c r="UPZ2" s="1601"/>
      <c r="UQA2" s="1601"/>
      <c r="UQB2" s="1601"/>
      <c r="UQC2" s="1601"/>
      <c r="UQD2" s="1601"/>
      <c r="UQE2" s="1601"/>
      <c r="UQF2" s="1601"/>
      <c r="UQG2" s="1601"/>
      <c r="UQH2" s="1601"/>
      <c r="UQI2" s="1601"/>
      <c r="UQJ2" s="1601"/>
      <c r="UQK2" s="1601"/>
      <c r="UQL2" s="1601"/>
      <c r="UQM2" s="1601"/>
      <c r="UQN2" s="1601"/>
      <c r="UQO2" s="1601"/>
      <c r="UQP2" s="1601"/>
      <c r="UQQ2" s="1601"/>
      <c r="UQR2" s="1601"/>
      <c r="UQS2" s="1601"/>
      <c r="UQT2" s="1601"/>
      <c r="UQU2" s="1601"/>
      <c r="UQV2" s="1601"/>
      <c r="UQW2" s="1601"/>
      <c r="UQX2" s="1601"/>
      <c r="UQY2" s="1601"/>
      <c r="UQZ2" s="1601"/>
      <c r="URA2" s="1601"/>
      <c r="URB2" s="1601"/>
      <c r="URC2" s="1601"/>
      <c r="URD2" s="1601"/>
      <c r="URE2" s="1601"/>
      <c r="URF2" s="1601"/>
      <c r="URG2" s="1601"/>
      <c r="URH2" s="1601"/>
      <c r="URI2" s="1601"/>
      <c r="URJ2" s="1601"/>
      <c r="URK2" s="1601"/>
      <c r="URL2" s="1601"/>
      <c r="URM2" s="1601"/>
      <c r="URN2" s="1601"/>
      <c r="URO2" s="1601"/>
      <c r="URP2" s="1601"/>
      <c r="URQ2" s="1601"/>
      <c r="URR2" s="1601"/>
      <c r="URS2" s="1601"/>
      <c r="URT2" s="1601"/>
      <c r="URU2" s="1601"/>
      <c r="URV2" s="1601"/>
      <c r="URW2" s="1601"/>
      <c r="URX2" s="1601"/>
      <c r="URY2" s="1601"/>
      <c r="URZ2" s="1601"/>
      <c r="USA2" s="1601"/>
      <c r="USB2" s="1601"/>
      <c r="USC2" s="1601"/>
      <c r="USD2" s="1601"/>
      <c r="USE2" s="1601"/>
      <c r="USF2" s="1601"/>
      <c r="USG2" s="1601"/>
      <c r="USH2" s="1601"/>
      <c r="USI2" s="1601"/>
      <c r="USJ2" s="1601"/>
      <c r="USK2" s="1601"/>
      <c r="USL2" s="1601"/>
      <c r="USM2" s="1601"/>
      <c r="USN2" s="1601"/>
      <c r="USO2" s="1601"/>
      <c r="USP2" s="1601"/>
      <c r="USQ2" s="1601"/>
      <c r="USR2" s="1601"/>
      <c r="USS2" s="1601"/>
      <c r="UST2" s="1601"/>
      <c r="USU2" s="1601"/>
      <c r="USV2" s="1601"/>
      <c r="USW2" s="1601"/>
      <c r="USX2" s="1601"/>
      <c r="USY2" s="1601"/>
      <c r="USZ2" s="1601"/>
      <c r="UTA2" s="1601"/>
      <c r="UTB2" s="1601"/>
      <c r="UTC2" s="1601"/>
      <c r="UTD2" s="1601"/>
      <c r="UTE2" s="1601"/>
      <c r="UTF2" s="1601"/>
      <c r="UTG2" s="1601"/>
      <c r="UTH2" s="1601"/>
      <c r="UTI2" s="1601"/>
      <c r="UTJ2" s="1601"/>
      <c r="UTK2" s="1601"/>
      <c r="UTL2" s="1601"/>
      <c r="UTM2" s="1601"/>
      <c r="UTN2" s="1601"/>
      <c r="UTO2" s="1601"/>
      <c r="UTP2" s="1601"/>
      <c r="UTQ2" s="1601"/>
      <c r="UTR2" s="1601"/>
      <c r="UTS2" s="1601"/>
      <c r="UTT2" s="1601"/>
      <c r="UTU2" s="1601"/>
      <c r="UTV2" s="1601"/>
      <c r="UTW2" s="1601"/>
      <c r="UTX2" s="1601"/>
      <c r="UTY2" s="1601"/>
      <c r="UTZ2" s="1601"/>
      <c r="UUA2" s="1601"/>
      <c r="UUB2" s="1601"/>
      <c r="UUC2" s="1601"/>
      <c r="UUD2" s="1601"/>
      <c r="UUE2" s="1601"/>
      <c r="UUF2" s="1601"/>
      <c r="UUG2" s="1601"/>
      <c r="UUH2" s="1601"/>
      <c r="UUI2" s="1601"/>
      <c r="UUJ2" s="1601"/>
      <c r="UUK2" s="1601"/>
      <c r="UUL2" s="1601"/>
      <c r="UUM2" s="1601"/>
      <c r="UUN2" s="1601"/>
      <c r="UUO2" s="1601"/>
      <c r="UUP2" s="1601"/>
      <c r="UUQ2" s="1601"/>
      <c r="UUR2" s="1601"/>
      <c r="UUS2" s="1601"/>
      <c r="UUT2" s="1601"/>
      <c r="UUU2" s="1601"/>
      <c r="UUV2" s="1601"/>
      <c r="UUW2" s="1601"/>
      <c r="UUX2" s="1601"/>
      <c r="UUY2" s="1601"/>
      <c r="UUZ2" s="1601"/>
      <c r="UVA2" s="1601"/>
      <c r="UVB2" s="1601"/>
      <c r="UVC2" s="1601"/>
      <c r="UVD2" s="1601"/>
      <c r="UVE2" s="1601"/>
      <c r="UVF2" s="1601"/>
      <c r="UVG2" s="1601"/>
      <c r="UVH2" s="1601"/>
      <c r="UVI2" s="1601"/>
      <c r="UVJ2" s="1601"/>
      <c r="UVK2" s="1601"/>
      <c r="UVL2" s="1601"/>
      <c r="UVM2" s="1601"/>
      <c r="UVN2" s="1601"/>
      <c r="UVO2" s="1601"/>
      <c r="UVP2" s="1601"/>
      <c r="UVQ2" s="1601"/>
      <c r="UVR2" s="1601"/>
      <c r="UVS2" s="1601"/>
      <c r="UVT2" s="1601"/>
      <c r="UVU2" s="1601"/>
      <c r="UVV2" s="1601"/>
      <c r="UVW2" s="1601"/>
      <c r="UVX2" s="1601"/>
      <c r="UVY2" s="1601"/>
      <c r="UVZ2" s="1601"/>
      <c r="UWA2" s="1601"/>
      <c r="UWB2" s="1601"/>
      <c r="UWC2" s="1601"/>
      <c r="UWD2" s="1601"/>
      <c r="UWE2" s="1601"/>
      <c r="UWF2" s="1601"/>
      <c r="UWG2" s="1601"/>
      <c r="UWH2" s="1601"/>
      <c r="UWI2" s="1601"/>
      <c r="UWJ2" s="1601"/>
      <c r="UWK2" s="1601"/>
      <c r="UWL2" s="1601"/>
      <c r="UWM2" s="1601"/>
      <c r="UWN2" s="1601"/>
      <c r="UWO2" s="1601"/>
      <c r="UWP2" s="1601"/>
      <c r="UWQ2" s="1601"/>
      <c r="UWR2" s="1601"/>
      <c r="UWS2" s="1601"/>
      <c r="UWT2" s="1601"/>
      <c r="UWU2" s="1601"/>
      <c r="UWV2" s="1601"/>
      <c r="UWW2" s="1601"/>
      <c r="UWX2" s="1601"/>
      <c r="UWY2" s="1601"/>
      <c r="UWZ2" s="1601"/>
      <c r="UXA2" s="1601"/>
      <c r="UXB2" s="1601"/>
      <c r="UXC2" s="1601"/>
      <c r="UXD2" s="1601"/>
      <c r="UXE2" s="1601"/>
      <c r="UXF2" s="1601"/>
      <c r="UXG2" s="1601"/>
      <c r="UXH2" s="1601"/>
      <c r="UXI2" s="1601"/>
      <c r="UXJ2" s="1601"/>
      <c r="UXK2" s="1601"/>
      <c r="UXL2" s="1601"/>
      <c r="UXM2" s="1601"/>
      <c r="UXN2" s="1601"/>
      <c r="UXO2" s="1601"/>
      <c r="UXP2" s="1601"/>
      <c r="UXQ2" s="1601"/>
      <c r="UXR2" s="1601"/>
      <c r="UXS2" s="1601"/>
      <c r="UXT2" s="1601"/>
      <c r="UXU2" s="1601"/>
      <c r="UXV2" s="1601"/>
      <c r="UXW2" s="1601"/>
      <c r="UXX2" s="1601"/>
      <c r="UXY2" s="1601"/>
      <c r="UXZ2" s="1601"/>
      <c r="UYA2" s="1601"/>
      <c r="UYB2" s="1601"/>
      <c r="UYC2" s="1601"/>
      <c r="UYD2" s="1601"/>
      <c r="UYE2" s="1601"/>
      <c r="UYF2" s="1601"/>
      <c r="UYG2" s="1601"/>
      <c r="UYH2" s="1601"/>
      <c r="UYI2" s="1601"/>
      <c r="UYJ2" s="1601"/>
      <c r="UYK2" s="1601"/>
      <c r="UYL2" s="1601"/>
      <c r="UYM2" s="1601"/>
      <c r="UYN2" s="1601"/>
      <c r="UYO2" s="1601"/>
      <c r="UYP2" s="1601"/>
      <c r="UYQ2" s="1601"/>
      <c r="UYR2" s="1601"/>
      <c r="UYS2" s="1601"/>
      <c r="UYT2" s="1601"/>
      <c r="UYU2" s="1601"/>
      <c r="UYV2" s="1601"/>
      <c r="UYW2" s="1601"/>
      <c r="UYX2" s="1601"/>
      <c r="UYY2" s="1601"/>
      <c r="UYZ2" s="1601"/>
      <c r="UZA2" s="1601"/>
      <c r="UZB2" s="1601"/>
      <c r="UZC2" s="1601"/>
      <c r="UZD2" s="1601"/>
      <c r="UZE2" s="1601"/>
      <c r="UZF2" s="1601"/>
      <c r="UZG2" s="1601"/>
      <c r="UZH2" s="1601"/>
      <c r="UZI2" s="1601"/>
      <c r="UZJ2" s="1601"/>
      <c r="UZK2" s="1601"/>
      <c r="UZL2" s="1601"/>
      <c r="UZM2" s="1601"/>
      <c r="UZN2" s="1601"/>
      <c r="UZO2" s="1601"/>
      <c r="UZP2" s="1601"/>
      <c r="UZQ2" s="1601"/>
      <c r="UZR2" s="1601"/>
      <c r="UZS2" s="1601"/>
      <c r="UZT2" s="1601"/>
      <c r="UZU2" s="1601"/>
      <c r="UZV2" s="1601"/>
      <c r="UZW2" s="1601"/>
      <c r="UZX2" s="1601"/>
      <c r="UZY2" s="1601"/>
      <c r="UZZ2" s="1601"/>
      <c r="VAA2" s="1601"/>
      <c r="VAB2" s="1601"/>
      <c r="VAC2" s="1601"/>
      <c r="VAD2" s="1601"/>
      <c r="VAE2" s="1601"/>
      <c r="VAF2" s="1601"/>
      <c r="VAG2" s="1601"/>
      <c r="VAH2" s="1601"/>
      <c r="VAI2" s="1601"/>
      <c r="VAJ2" s="1601"/>
      <c r="VAK2" s="1601"/>
      <c r="VAL2" s="1601"/>
      <c r="VAM2" s="1601"/>
      <c r="VAN2" s="1601"/>
      <c r="VAO2" s="1601"/>
      <c r="VAP2" s="1601"/>
      <c r="VAQ2" s="1601"/>
      <c r="VAR2" s="1601"/>
      <c r="VAS2" s="1601"/>
      <c r="VAT2" s="1601"/>
      <c r="VAU2" s="1601"/>
      <c r="VAV2" s="1601"/>
      <c r="VAW2" s="1601"/>
      <c r="VAX2" s="1601"/>
      <c r="VAY2" s="1601"/>
      <c r="VAZ2" s="1601"/>
      <c r="VBA2" s="1601"/>
      <c r="VBB2" s="1601"/>
      <c r="VBC2" s="1601"/>
      <c r="VBD2" s="1601"/>
      <c r="VBE2" s="1601"/>
      <c r="VBF2" s="1601"/>
      <c r="VBG2" s="1601"/>
      <c r="VBH2" s="1601"/>
      <c r="VBI2" s="1601"/>
      <c r="VBJ2" s="1601"/>
      <c r="VBK2" s="1601"/>
      <c r="VBL2" s="1601"/>
      <c r="VBM2" s="1601"/>
      <c r="VBN2" s="1601"/>
      <c r="VBO2" s="1601"/>
      <c r="VBP2" s="1601"/>
      <c r="VBQ2" s="1601"/>
      <c r="VBR2" s="1601"/>
      <c r="VBS2" s="1601"/>
      <c r="VBT2" s="1601"/>
      <c r="VBU2" s="1601"/>
      <c r="VBV2" s="1601"/>
      <c r="VBW2" s="1601"/>
      <c r="VBX2" s="1601"/>
      <c r="VBY2" s="1601"/>
      <c r="VBZ2" s="1601"/>
      <c r="VCA2" s="1601"/>
      <c r="VCB2" s="1601"/>
      <c r="VCC2" s="1601"/>
      <c r="VCD2" s="1601"/>
      <c r="VCE2" s="1601"/>
      <c r="VCF2" s="1601"/>
      <c r="VCG2" s="1601"/>
      <c r="VCH2" s="1601"/>
      <c r="VCI2" s="1601"/>
      <c r="VCJ2" s="1601"/>
      <c r="VCK2" s="1601"/>
      <c r="VCL2" s="1601"/>
      <c r="VCM2" s="1601"/>
      <c r="VCN2" s="1601"/>
      <c r="VCO2" s="1601"/>
      <c r="VCP2" s="1601"/>
      <c r="VCQ2" s="1601"/>
      <c r="VCR2" s="1601"/>
      <c r="VCS2" s="1601"/>
      <c r="VCT2" s="1601"/>
      <c r="VCU2" s="1601"/>
      <c r="VCV2" s="1601"/>
      <c r="VCW2" s="1601"/>
      <c r="VCX2" s="1601"/>
      <c r="VCY2" s="1601"/>
      <c r="VCZ2" s="1601"/>
      <c r="VDA2" s="1601"/>
      <c r="VDB2" s="1601"/>
      <c r="VDC2" s="1601"/>
      <c r="VDD2" s="1601"/>
      <c r="VDE2" s="1601"/>
      <c r="VDF2" s="1601"/>
      <c r="VDG2" s="1601"/>
      <c r="VDH2" s="1601"/>
      <c r="VDI2" s="1601"/>
      <c r="VDJ2" s="1601"/>
      <c r="VDK2" s="1601"/>
      <c r="VDL2" s="1601"/>
      <c r="VDM2" s="1601"/>
      <c r="VDN2" s="1601"/>
      <c r="VDO2" s="1601"/>
      <c r="VDP2" s="1601"/>
      <c r="VDQ2" s="1601"/>
      <c r="VDR2" s="1601"/>
      <c r="VDS2" s="1601"/>
      <c r="VDT2" s="1601"/>
      <c r="VDU2" s="1601"/>
      <c r="VDV2" s="1601"/>
      <c r="VDW2" s="1601"/>
      <c r="VDX2" s="1601"/>
      <c r="VDY2" s="1601"/>
      <c r="VDZ2" s="1601"/>
      <c r="VEA2" s="1601"/>
      <c r="VEB2" s="1601"/>
      <c r="VEC2" s="1601"/>
      <c r="VED2" s="1601"/>
      <c r="VEE2" s="1601"/>
      <c r="VEF2" s="1601"/>
      <c r="VEG2" s="1601"/>
      <c r="VEH2" s="1601"/>
      <c r="VEI2" s="1601"/>
      <c r="VEJ2" s="1601"/>
      <c r="VEK2" s="1601"/>
      <c r="VEL2" s="1601"/>
      <c r="VEM2" s="1601"/>
      <c r="VEN2" s="1601"/>
      <c r="VEO2" s="1601"/>
      <c r="VEP2" s="1601"/>
      <c r="VEQ2" s="1601"/>
      <c r="VER2" s="1601"/>
      <c r="VES2" s="1601"/>
      <c r="VET2" s="1601"/>
      <c r="VEU2" s="1601"/>
      <c r="VEV2" s="1601"/>
      <c r="VEW2" s="1601"/>
      <c r="VEX2" s="1601"/>
      <c r="VEY2" s="1601"/>
      <c r="VEZ2" s="1601"/>
      <c r="VFA2" s="1601"/>
      <c r="VFB2" s="1601"/>
      <c r="VFC2" s="1601"/>
      <c r="VFD2" s="1601"/>
      <c r="VFE2" s="1601"/>
      <c r="VFF2" s="1601"/>
      <c r="VFG2" s="1601"/>
      <c r="VFH2" s="1601"/>
      <c r="VFI2" s="1601"/>
      <c r="VFJ2" s="1601"/>
      <c r="VFK2" s="1601"/>
      <c r="VFL2" s="1601"/>
      <c r="VFM2" s="1601"/>
      <c r="VFN2" s="1601"/>
      <c r="VFO2" s="1601"/>
      <c r="VFP2" s="1601"/>
      <c r="VFQ2" s="1601"/>
      <c r="VFR2" s="1601"/>
      <c r="VFS2" s="1601"/>
      <c r="VFT2" s="1601"/>
      <c r="VFU2" s="1601"/>
      <c r="VFV2" s="1601"/>
      <c r="VFW2" s="1601"/>
      <c r="VFX2" s="1601"/>
      <c r="VFY2" s="1601"/>
      <c r="VFZ2" s="1601"/>
      <c r="VGA2" s="1601"/>
      <c r="VGB2" s="1601"/>
      <c r="VGC2" s="1601"/>
      <c r="VGD2" s="1601"/>
      <c r="VGE2" s="1601"/>
      <c r="VGF2" s="1601"/>
      <c r="VGG2" s="1601"/>
      <c r="VGH2" s="1601"/>
      <c r="VGI2" s="1601"/>
      <c r="VGJ2" s="1601"/>
      <c r="VGK2" s="1601"/>
      <c r="VGL2" s="1601"/>
      <c r="VGM2" s="1601"/>
      <c r="VGN2" s="1601"/>
      <c r="VGO2" s="1601"/>
      <c r="VGP2" s="1601"/>
      <c r="VGQ2" s="1601"/>
      <c r="VGR2" s="1601"/>
      <c r="VGS2" s="1601"/>
      <c r="VGT2" s="1601"/>
      <c r="VGU2" s="1601"/>
      <c r="VGV2" s="1601"/>
      <c r="VGW2" s="1601"/>
      <c r="VGX2" s="1601"/>
      <c r="VGY2" s="1601"/>
      <c r="VGZ2" s="1601"/>
      <c r="VHA2" s="1601"/>
      <c r="VHB2" s="1601"/>
      <c r="VHC2" s="1601"/>
      <c r="VHD2" s="1601"/>
      <c r="VHE2" s="1601"/>
      <c r="VHF2" s="1601"/>
      <c r="VHG2" s="1601"/>
      <c r="VHH2" s="1601"/>
      <c r="VHI2" s="1601"/>
      <c r="VHJ2" s="1601"/>
      <c r="VHK2" s="1601"/>
      <c r="VHL2" s="1601"/>
      <c r="VHM2" s="1601"/>
      <c r="VHN2" s="1601"/>
      <c r="VHO2" s="1601"/>
      <c r="VHP2" s="1601"/>
      <c r="VHQ2" s="1601"/>
      <c r="VHR2" s="1601"/>
      <c r="VHS2" s="1601"/>
      <c r="VHT2" s="1601"/>
      <c r="VHU2" s="1601"/>
      <c r="VHV2" s="1601"/>
      <c r="VHW2" s="1601"/>
      <c r="VHX2" s="1601"/>
      <c r="VHY2" s="1601"/>
      <c r="VHZ2" s="1601"/>
      <c r="VIA2" s="1601"/>
      <c r="VIB2" s="1601"/>
      <c r="VIC2" s="1601"/>
      <c r="VID2" s="1601"/>
      <c r="VIE2" s="1601"/>
      <c r="VIF2" s="1601"/>
      <c r="VIG2" s="1601"/>
      <c r="VIH2" s="1601"/>
      <c r="VII2" s="1601"/>
      <c r="VIJ2" s="1601"/>
      <c r="VIK2" s="1601"/>
      <c r="VIL2" s="1601"/>
      <c r="VIM2" s="1601"/>
      <c r="VIN2" s="1601"/>
      <c r="VIO2" s="1601"/>
      <c r="VIP2" s="1601"/>
      <c r="VIQ2" s="1601"/>
      <c r="VIR2" s="1601"/>
      <c r="VIS2" s="1601"/>
      <c r="VIT2" s="1601"/>
      <c r="VIU2" s="1601"/>
      <c r="VIV2" s="1601"/>
      <c r="VIW2" s="1601"/>
      <c r="VIX2" s="1601"/>
      <c r="VIY2" s="1601"/>
      <c r="VIZ2" s="1601"/>
      <c r="VJA2" s="1601"/>
      <c r="VJB2" s="1601"/>
      <c r="VJC2" s="1601"/>
      <c r="VJD2" s="1601"/>
      <c r="VJE2" s="1601"/>
      <c r="VJF2" s="1601"/>
      <c r="VJG2" s="1601"/>
      <c r="VJH2" s="1601"/>
      <c r="VJI2" s="1601"/>
      <c r="VJJ2" s="1601"/>
      <c r="VJK2" s="1601"/>
      <c r="VJL2" s="1601"/>
      <c r="VJM2" s="1601"/>
      <c r="VJN2" s="1601"/>
      <c r="VJO2" s="1601"/>
      <c r="VJP2" s="1601"/>
      <c r="VJQ2" s="1601"/>
      <c r="VJR2" s="1601"/>
      <c r="VJS2" s="1601"/>
      <c r="VJT2" s="1601"/>
      <c r="VJU2" s="1601"/>
      <c r="VJV2" s="1601"/>
      <c r="VJW2" s="1601"/>
      <c r="VJX2" s="1601"/>
      <c r="VJY2" s="1601"/>
      <c r="VJZ2" s="1601"/>
      <c r="VKA2" s="1601"/>
      <c r="VKB2" s="1601"/>
      <c r="VKC2" s="1601"/>
      <c r="VKD2" s="1601"/>
      <c r="VKE2" s="1601"/>
      <c r="VKF2" s="1601"/>
      <c r="VKG2" s="1601"/>
      <c r="VKH2" s="1601"/>
      <c r="VKI2" s="1601"/>
      <c r="VKJ2" s="1601"/>
      <c r="VKK2" s="1601"/>
      <c r="VKL2" s="1601"/>
      <c r="VKM2" s="1601"/>
      <c r="VKN2" s="1601"/>
      <c r="VKO2" s="1601"/>
      <c r="VKP2" s="1601"/>
      <c r="VKQ2" s="1601"/>
      <c r="VKR2" s="1601"/>
      <c r="VKS2" s="1601"/>
      <c r="VKT2" s="1601"/>
      <c r="VKU2" s="1601"/>
      <c r="VKV2" s="1601"/>
      <c r="VKW2" s="1601"/>
      <c r="VKX2" s="1601"/>
      <c r="VKY2" s="1601"/>
      <c r="VKZ2" s="1601"/>
      <c r="VLA2" s="1601"/>
      <c r="VLB2" s="1601"/>
      <c r="VLC2" s="1601"/>
      <c r="VLD2" s="1601"/>
      <c r="VLE2" s="1601"/>
      <c r="VLF2" s="1601"/>
      <c r="VLG2" s="1601"/>
      <c r="VLH2" s="1601"/>
      <c r="VLI2" s="1601"/>
      <c r="VLJ2" s="1601"/>
      <c r="VLK2" s="1601"/>
      <c r="VLL2" s="1601"/>
      <c r="VLM2" s="1601"/>
      <c r="VLN2" s="1601"/>
      <c r="VLO2" s="1601"/>
      <c r="VLP2" s="1601"/>
      <c r="VLQ2" s="1601"/>
      <c r="VLR2" s="1601"/>
      <c r="VLS2" s="1601"/>
      <c r="VLT2" s="1601"/>
      <c r="VLU2" s="1601"/>
      <c r="VLV2" s="1601"/>
      <c r="VLW2" s="1601"/>
      <c r="VLX2" s="1601"/>
      <c r="VLY2" s="1601"/>
      <c r="VLZ2" s="1601"/>
      <c r="VMA2" s="1601"/>
      <c r="VMB2" s="1601"/>
      <c r="VMC2" s="1601"/>
      <c r="VMD2" s="1601"/>
      <c r="VME2" s="1601"/>
      <c r="VMF2" s="1601"/>
      <c r="VMG2" s="1601"/>
      <c r="VMH2" s="1601"/>
      <c r="VMI2" s="1601"/>
      <c r="VMJ2" s="1601"/>
      <c r="VMK2" s="1601"/>
      <c r="VML2" s="1601"/>
      <c r="VMM2" s="1601"/>
      <c r="VMN2" s="1601"/>
      <c r="VMO2" s="1601"/>
      <c r="VMP2" s="1601"/>
      <c r="VMQ2" s="1601"/>
      <c r="VMR2" s="1601"/>
      <c r="VMS2" s="1601"/>
      <c r="VMT2" s="1601"/>
      <c r="VMU2" s="1601"/>
      <c r="VMV2" s="1601"/>
      <c r="VMW2" s="1601"/>
      <c r="VMX2" s="1601"/>
      <c r="VMY2" s="1601"/>
      <c r="VMZ2" s="1601"/>
      <c r="VNA2" s="1601"/>
      <c r="VNB2" s="1601"/>
      <c r="VNC2" s="1601"/>
      <c r="VND2" s="1601"/>
      <c r="VNE2" s="1601"/>
      <c r="VNF2" s="1601"/>
      <c r="VNG2" s="1601"/>
      <c r="VNH2" s="1601"/>
      <c r="VNI2" s="1601"/>
      <c r="VNJ2" s="1601"/>
      <c r="VNK2" s="1601"/>
      <c r="VNL2" s="1601"/>
      <c r="VNM2" s="1601"/>
      <c r="VNN2" s="1601"/>
      <c r="VNO2" s="1601"/>
      <c r="VNP2" s="1601"/>
      <c r="VNQ2" s="1601"/>
      <c r="VNR2" s="1601"/>
      <c r="VNS2" s="1601"/>
      <c r="VNT2" s="1601"/>
      <c r="VNU2" s="1601"/>
      <c r="VNV2" s="1601"/>
      <c r="VNW2" s="1601"/>
      <c r="VNX2" s="1601"/>
      <c r="VNY2" s="1601"/>
      <c r="VNZ2" s="1601"/>
      <c r="VOA2" s="1601"/>
      <c r="VOB2" s="1601"/>
      <c r="VOC2" s="1601"/>
      <c r="VOD2" s="1601"/>
      <c r="VOE2" s="1601"/>
      <c r="VOF2" s="1601"/>
      <c r="VOG2" s="1601"/>
      <c r="VOH2" s="1601"/>
      <c r="VOI2" s="1601"/>
      <c r="VOJ2" s="1601"/>
      <c r="VOK2" s="1601"/>
      <c r="VOL2" s="1601"/>
      <c r="VOM2" s="1601"/>
      <c r="VON2" s="1601"/>
      <c r="VOO2" s="1601"/>
      <c r="VOP2" s="1601"/>
      <c r="VOQ2" s="1601"/>
      <c r="VOR2" s="1601"/>
      <c r="VOS2" s="1601"/>
      <c r="VOT2" s="1601"/>
      <c r="VOU2" s="1601"/>
      <c r="VOV2" s="1601"/>
      <c r="VOW2" s="1601"/>
      <c r="VOX2" s="1601"/>
      <c r="VOY2" s="1601"/>
      <c r="VOZ2" s="1601"/>
      <c r="VPA2" s="1601"/>
      <c r="VPB2" s="1601"/>
      <c r="VPC2" s="1601"/>
      <c r="VPD2" s="1601"/>
      <c r="VPE2" s="1601"/>
      <c r="VPF2" s="1601"/>
      <c r="VPG2" s="1601"/>
      <c r="VPH2" s="1601"/>
      <c r="VPI2" s="1601"/>
      <c r="VPJ2" s="1601"/>
      <c r="VPK2" s="1601"/>
      <c r="VPL2" s="1601"/>
      <c r="VPM2" s="1601"/>
      <c r="VPN2" s="1601"/>
      <c r="VPO2" s="1601"/>
      <c r="VPP2" s="1601"/>
      <c r="VPQ2" s="1601"/>
      <c r="VPR2" s="1601"/>
      <c r="VPS2" s="1601"/>
      <c r="VPT2" s="1601"/>
      <c r="VPU2" s="1601"/>
      <c r="VPV2" s="1601"/>
      <c r="VPW2" s="1601"/>
      <c r="VPX2" s="1601"/>
      <c r="VPY2" s="1601"/>
      <c r="VPZ2" s="1601"/>
      <c r="VQA2" s="1601"/>
      <c r="VQB2" s="1601"/>
      <c r="VQC2" s="1601"/>
      <c r="VQD2" s="1601"/>
      <c r="VQE2" s="1601"/>
      <c r="VQF2" s="1601"/>
      <c r="VQG2" s="1601"/>
      <c r="VQH2" s="1601"/>
      <c r="VQI2" s="1601"/>
      <c r="VQJ2" s="1601"/>
      <c r="VQK2" s="1601"/>
      <c r="VQL2" s="1601"/>
      <c r="VQM2" s="1601"/>
      <c r="VQN2" s="1601"/>
      <c r="VQO2" s="1601"/>
      <c r="VQP2" s="1601"/>
      <c r="VQQ2" s="1601"/>
      <c r="VQR2" s="1601"/>
      <c r="VQS2" s="1601"/>
      <c r="VQT2" s="1601"/>
      <c r="VQU2" s="1601"/>
      <c r="VQV2" s="1601"/>
      <c r="VQW2" s="1601"/>
      <c r="VQX2" s="1601"/>
      <c r="VQY2" s="1601"/>
      <c r="VQZ2" s="1601"/>
      <c r="VRA2" s="1601"/>
      <c r="VRB2" s="1601"/>
      <c r="VRC2" s="1601"/>
      <c r="VRD2" s="1601"/>
      <c r="VRE2" s="1601"/>
      <c r="VRF2" s="1601"/>
      <c r="VRG2" s="1601"/>
      <c r="VRH2" s="1601"/>
      <c r="VRI2" s="1601"/>
      <c r="VRJ2" s="1601"/>
      <c r="VRK2" s="1601"/>
      <c r="VRL2" s="1601"/>
      <c r="VRM2" s="1601"/>
      <c r="VRN2" s="1601"/>
      <c r="VRO2" s="1601"/>
      <c r="VRP2" s="1601"/>
      <c r="VRQ2" s="1601"/>
      <c r="VRR2" s="1601"/>
      <c r="VRS2" s="1601"/>
      <c r="VRT2" s="1601"/>
      <c r="VRU2" s="1601"/>
      <c r="VRV2" s="1601"/>
      <c r="VRW2" s="1601"/>
      <c r="VRX2" s="1601"/>
      <c r="VRY2" s="1601"/>
      <c r="VRZ2" s="1601"/>
      <c r="VSA2" s="1601"/>
      <c r="VSB2" s="1601"/>
      <c r="VSC2" s="1601"/>
      <c r="VSD2" s="1601"/>
      <c r="VSE2" s="1601"/>
      <c r="VSF2" s="1601"/>
      <c r="VSG2" s="1601"/>
      <c r="VSH2" s="1601"/>
      <c r="VSI2" s="1601"/>
      <c r="VSJ2" s="1601"/>
      <c r="VSK2" s="1601"/>
      <c r="VSL2" s="1601"/>
      <c r="VSM2" s="1601"/>
      <c r="VSN2" s="1601"/>
      <c r="VSO2" s="1601"/>
      <c r="VSP2" s="1601"/>
      <c r="VSQ2" s="1601"/>
      <c r="VSR2" s="1601"/>
      <c r="VSS2" s="1601"/>
      <c r="VST2" s="1601"/>
      <c r="VSU2" s="1601"/>
      <c r="VSV2" s="1601"/>
      <c r="VSW2" s="1601"/>
      <c r="VSX2" s="1601"/>
      <c r="VSY2" s="1601"/>
      <c r="VSZ2" s="1601"/>
      <c r="VTA2" s="1601"/>
      <c r="VTB2" s="1601"/>
      <c r="VTC2" s="1601"/>
      <c r="VTD2" s="1601"/>
      <c r="VTE2" s="1601"/>
      <c r="VTF2" s="1601"/>
      <c r="VTG2" s="1601"/>
      <c r="VTH2" s="1601"/>
      <c r="VTI2" s="1601"/>
      <c r="VTJ2" s="1601"/>
      <c r="VTK2" s="1601"/>
      <c r="VTL2" s="1601"/>
      <c r="VTM2" s="1601"/>
      <c r="VTN2" s="1601"/>
      <c r="VTO2" s="1601"/>
      <c r="VTP2" s="1601"/>
      <c r="VTQ2" s="1601"/>
      <c r="VTR2" s="1601"/>
      <c r="VTS2" s="1601"/>
      <c r="VTT2" s="1601"/>
      <c r="VTU2" s="1601"/>
      <c r="VTV2" s="1601"/>
      <c r="VTW2" s="1601"/>
      <c r="VTX2" s="1601"/>
      <c r="VTY2" s="1601"/>
      <c r="VTZ2" s="1601"/>
      <c r="VUA2" s="1601"/>
      <c r="VUB2" s="1601"/>
      <c r="VUC2" s="1601"/>
      <c r="VUD2" s="1601"/>
      <c r="VUE2" s="1601"/>
      <c r="VUF2" s="1601"/>
      <c r="VUG2" s="1601"/>
      <c r="VUH2" s="1601"/>
      <c r="VUI2" s="1601"/>
      <c r="VUJ2" s="1601"/>
      <c r="VUK2" s="1601"/>
      <c r="VUL2" s="1601"/>
      <c r="VUM2" s="1601"/>
      <c r="VUN2" s="1601"/>
      <c r="VUO2" s="1601"/>
      <c r="VUP2" s="1601"/>
      <c r="VUQ2" s="1601"/>
      <c r="VUR2" s="1601"/>
      <c r="VUS2" s="1601"/>
      <c r="VUT2" s="1601"/>
      <c r="VUU2" s="1601"/>
      <c r="VUV2" s="1601"/>
      <c r="VUW2" s="1601"/>
      <c r="VUX2" s="1601"/>
      <c r="VUY2" s="1601"/>
      <c r="VUZ2" s="1601"/>
      <c r="VVA2" s="1601"/>
      <c r="VVB2" s="1601"/>
      <c r="VVC2" s="1601"/>
      <c r="VVD2" s="1601"/>
      <c r="VVE2" s="1601"/>
      <c r="VVF2" s="1601"/>
      <c r="VVG2" s="1601"/>
      <c r="VVH2" s="1601"/>
      <c r="VVI2" s="1601"/>
      <c r="VVJ2" s="1601"/>
      <c r="VVK2" s="1601"/>
      <c r="VVL2" s="1601"/>
      <c r="VVM2" s="1601"/>
      <c r="VVN2" s="1601"/>
      <c r="VVO2" s="1601"/>
      <c r="VVP2" s="1601"/>
      <c r="VVQ2" s="1601"/>
      <c r="VVR2" s="1601"/>
      <c r="VVS2" s="1601"/>
      <c r="VVT2" s="1601"/>
      <c r="VVU2" s="1601"/>
      <c r="VVV2" s="1601"/>
      <c r="VVW2" s="1601"/>
      <c r="VVX2" s="1601"/>
      <c r="VVY2" s="1601"/>
      <c r="VVZ2" s="1601"/>
      <c r="VWA2" s="1601"/>
      <c r="VWB2" s="1601"/>
      <c r="VWC2" s="1601"/>
      <c r="VWD2" s="1601"/>
      <c r="VWE2" s="1601"/>
      <c r="VWF2" s="1601"/>
      <c r="VWG2" s="1601"/>
      <c r="VWH2" s="1601"/>
      <c r="VWI2" s="1601"/>
      <c r="VWJ2" s="1601"/>
      <c r="VWK2" s="1601"/>
      <c r="VWL2" s="1601"/>
      <c r="VWM2" s="1601"/>
      <c r="VWN2" s="1601"/>
      <c r="VWO2" s="1601"/>
      <c r="VWP2" s="1601"/>
      <c r="VWQ2" s="1601"/>
      <c r="VWR2" s="1601"/>
      <c r="VWS2" s="1601"/>
      <c r="VWT2" s="1601"/>
      <c r="VWU2" s="1601"/>
      <c r="VWV2" s="1601"/>
      <c r="VWW2" s="1601"/>
      <c r="VWX2" s="1601"/>
      <c r="VWY2" s="1601"/>
      <c r="VWZ2" s="1601"/>
      <c r="VXA2" s="1601"/>
      <c r="VXB2" s="1601"/>
      <c r="VXC2" s="1601"/>
      <c r="VXD2" s="1601"/>
      <c r="VXE2" s="1601"/>
      <c r="VXF2" s="1601"/>
      <c r="VXG2" s="1601"/>
      <c r="VXH2" s="1601"/>
      <c r="VXI2" s="1601"/>
      <c r="VXJ2" s="1601"/>
      <c r="VXK2" s="1601"/>
      <c r="VXL2" s="1601"/>
      <c r="VXM2" s="1601"/>
      <c r="VXN2" s="1601"/>
      <c r="VXO2" s="1601"/>
      <c r="VXP2" s="1601"/>
      <c r="VXQ2" s="1601"/>
      <c r="VXR2" s="1601"/>
      <c r="VXS2" s="1601"/>
      <c r="VXT2" s="1601"/>
      <c r="VXU2" s="1601"/>
      <c r="VXV2" s="1601"/>
      <c r="VXW2" s="1601"/>
      <c r="VXX2" s="1601"/>
      <c r="VXY2" s="1601"/>
      <c r="VXZ2" s="1601"/>
      <c r="VYA2" s="1601"/>
      <c r="VYB2" s="1601"/>
      <c r="VYC2" s="1601"/>
      <c r="VYD2" s="1601"/>
      <c r="VYE2" s="1601"/>
      <c r="VYF2" s="1601"/>
      <c r="VYG2" s="1601"/>
      <c r="VYH2" s="1601"/>
      <c r="VYI2" s="1601"/>
      <c r="VYJ2" s="1601"/>
      <c r="VYK2" s="1601"/>
      <c r="VYL2" s="1601"/>
      <c r="VYM2" s="1601"/>
      <c r="VYN2" s="1601"/>
      <c r="VYO2" s="1601"/>
      <c r="VYP2" s="1601"/>
      <c r="VYQ2" s="1601"/>
      <c r="VYR2" s="1601"/>
      <c r="VYS2" s="1601"/>
      <c r="VYT2" s="1601"/>
      <c r="VYU2" s="1601"/>
      <c r="VYV2" s="1601"/>
      <c r="VYW2" s="1601"/>
      <c r="VYX2" s="1601"/>
      <c r="VYY2" s="1601"/>
      <c r="VYZ2" s="1601"/>
      <c r="VZA2" s="1601"/>
      <c r="VZB2" s="1601"/>
      <c r="VZC2" s="1601"/>
      <c r="VZD2" s="1601"/>
      <c r="VZE2" s="1601"/>
      <c r="VZF2" s="1601"/>
      <c r="VZG2" s="1601"/>
      <c r="VZH2" s="1601"/>
      <c r="VZI2" s="1601"/>
      <c r="VZJ2" s="1601"/>
      <c r="VZK2" s="1601"/>
      <c r="VZL2" s="1601"/>
      <c r="VZM2" s="1601"/>
      <c r="VZN2" s="1601"/>
      <c r="VZO2" s="1601"/>
      <c r="VZP2" s="1601"/>
      <c r="VZQ2" s="1601"/>
      <c r="VZR2" s="1601"/>
      <c r="VZS2" s="1601"/>
      <c r="VZT2" s="1601"/>
      <c r="VZU2" s="1601"/>
      <c r="VZV2" s="1601"/>
      <c r="VZW2" s="1601"/>
      <c r="VZX2" s="1601"/>
      <c r="VZY2" s="1601"/>
      <c r="VZZ2" s="1601"/>
      <c r="WAA2" s="1601"/>
      <c r="WAB2" s="1601"/>
      <c r="WAC2" s="1601"/>
      <c r="WAD2" s="1601"/>
      <c r="WAE2" s="1601"/>
      <c r="WAF2" s="1601"/>
      <c r="WAG2" s="1601"/>
      <c r="WAH2" s="1601"/>
      <c r="WAI2" s="1601"/>
      <c r="WAJ2" s="1601"/>
      <c r="WAK2" s="1601"/>
      <c r="WAL2" s="1601"/>
      <c r="WAM2" s="1601"/>
      <c r="WAN2" s="1601"/>
      <c r="WAO2" s="1601"/>
      <c r="WAP2" s="1601"/>
      <c r="WAQ2" s="1601"/>
      <c r="WAR2" s="1601"/>
      <c r="WAS2" s="1601"/>
      <c r="WAT2" s="1601"/>
      <c r="WAU2" s="1601"/>
      <c r="WAV2" s="1601"/>
      <c r="WAW2" s="1601"/>
      <c r="WAX2" s="1601"/>
      <c r="WAY2" s="1601"/>
      <c r="WAZ2" s="1601"/>
      <c r="WBA2" s="1601"/>
      <c r="WBB2" s="1601"/>
      <c r="WBC2" s="1601"/>
      <c r="WBD2" s="1601"/>
      <c r="WBE2" s="1601"/>
      <c r="WBF2" s="1601"/>
      <c r="WBG2" s="1601"/>
      <c r="WBH2" s="1601"/>
      <c r="WBI2" s="1601"/>
      <c r="WBJ2" s="1601"/>
      <c r="WBK2" s="1601"/>
      <c r="WBL2" s="1601"/>
      <c r="WBM2" s="1601"/>
      <c r="WBN2" s="1601"/>
      <c r="WBO2" s="1601"/>
      <c r="WBP2" s="1601"/>
      <c r="WBQ2" s="1601"/>
      <c r="WBR2" s="1601"/>
      <c r="WBS2" s="1601"/>
      <c r="WBT2" s="1601"/>
      <c r="WBU2" s="1601"/>
      <c r="WBV2" s="1601"/>
      <c r="WBW2" s="1601"/>
      <c r="WBX2" s="1601"/>
      <c r="WBY2" s="1601"/>
      <c r="WBZ2" s="1601"/>
      <c r="WCA2" s="1601"/>
      <c r="WCB2" s="1601"/>
      <c r="WCC2" s="1601"/>
      <c r="WCD2" s="1601"/>
      <c r="WCE2" s="1601"/>
      <c r="WCF2" s="1601"/>
      <c r="WCG2" s="1601"/>
      <c r="WCH2" s="1601"/>
      <c r="WCI2" s="1601"/>
      <c r="WCJ2" s="1601"/>
      <c r="WCK2" s="1601"/>
      <c r="WCL2" s="1601"/>
      <c r="WCM2" s="1601"/>
      <c r="WCN2" s="1601"/>
      <c r="WCO2" s="1601"/>
      <c r="WCP2" s="1601"/>
      <c r="WCQ2" s="1601"/>
      <c r="WCR2" s="1601"/>
      <c r="WCS2" s="1601"/>
      <c r="WCT2" s="1601"/>
      <c r="WCU2" s="1601"/>
      <c r="WCV2" s="1601"/>
      <c r="WCW2" s="1601"/>
      <c r="WCX2" s="1601"/>
      <c r="WCY2" s="1601"/>
      <c r="WCZ2" s="1601"/>
      <c r="WDA2" s="1601"/>
      <c r="WDB2" s="1601"/>
      <c r="WDC2" s="1601"/>
      <c r="WDD2" s="1601"/>
      <c r="WDE2" s="1601"/>
      <c r="WDF2" s="1601"/>
      <c r="WDG2" s="1601"/>
      <c r="WDH2" s="1601"/>
      <c r="WDI2" s="1601"/>
      <c r="WDJ2" s="1601"/>
      <c r="WDK2" s="1601"/>
      <c r="WDL2" s="1601"/>
      <c r="WDM2" s="1601"/>
      <c r="WDN2" s="1601"/>
      <c r="WDO2" s="1601"/>
      <c r="WDP2" s="1601"/>
      <c r="WDQ2" s="1601"/>
      <c r="WDR2" s="1601"/>
      <c r="WDS2" s="1601"/>
      <c r="WDT2" s="1601"/>
      <c r="WDU2" s="1601"/>
      <c r="WDV2" s="1601"/>
      <c r="WDW2" s="1601"/>
      <c r="WDX2" s="1601"/>
      <c r="WDY2" s="1601"/>
      <c r="WDZ2" s="1601"/>
      <c r="WEA2" s="1601"/>
      <c r="WEB2" s="1601"/>
      <c r="WEC2" s="1601"/>
      <c r="WED2" s="1601"/>
      <c r="WEE2" s="1601"/>
      <c r="WEF2" s="1601"/>
      <c r="WEG2" s="1601"/>
      <c r="WEH2" s="1601"/>
      <c r="WEI2" s="1601"/>
      <c r="WEJ2" s="1601"/>
      <c r="WEK2" s="1601"/>
      <c r="WEL2" s="1601"/>
      <c r="WEM2" s="1601"/>
      <c r="WEN2" s="1601"/>
      <c r="WEO2" s="1601"/>
      <c r="WEP2" s="1601"/>
      <c r="WEQ2" s="1601"/>
      <c r="WER2" s="1601"/>
      <c r="WES2" s="1601"/>
      <c r="WET2" s="1601"/>
      <c r="WEU2" s="1601"/>
      <c r="WEV2" s="1601"/>
      <c r="WEW2" s="1601"/>
      <c r="WEX2" s="1601"/>
      <c r="WEY2" s="1601"/>
      <c r="WEZ2" s="1601"/>
      <c r="WFA2" s="1601"/>
      <c r="WFB2" s="1601"/>
      <c r="WFC2" s="1601"/>
      <c r="WFD2" s="1601"/>
      <c r="WFE2" s="1601"/>
      <c r="WFF2" s="1601"/>
      <c r="WFG2" s="1601"/>
      <c r="WFH2" s="1601"/>
      <c r="WFI2" s="1601"/>
      <c r="WFJ2" s="1601"/>
      <c r="WFK2" s="1601"/>
      <c r="WFL2" s="1601"/>
      <c r="WFM2" s="1601"/>
      <c r="WFN2" s="1601"/>
      <c r="WFO2" s="1601"/>
      <c r="WFP2" s="1601"/>
      <c r="WFQ2" s="1601"/>
      <c r="WFR2" s="1601"/>
      <c r="WFS2" s="1601"/>
      <c r="WFT2" s="1601"/>
      <c r="WFU2" s="1601"/>
      <c r="WFV2" s="1601"/>
      <c r="WFW2" s="1601"/>
      <c r="WFX2" s="1601"/>
      <c r="WFY2" s="1601"/>
      <c r="WFZ2" s="1601"/>
      <c r="WGA2" s="1601"/>
      <c r="WGB2" s="1601"/>
      <c r="WGC2" s="1601"/>
      <c r="WGD2" s="1601"/>
      <c r="WGE2" s="1601"/>
      <c r="WGF2" s="1601"/>
      <c r="WGG2" s="1601"/>
      <c r="WGH2" s="1601"/>
      <c r="WGI2" s="1601"/>
      <c r="WGJ2" s="1601"/>
      <c r="WGK2" s="1601"/>
      <c r="WGL2" s="1601"/>
      <c r="WGM2" s="1601"/>
      <c r="WGN2" s="1601"/>
      <c r="WGO2" s="1601"/>
      <c r="WGP2" s="1601"/>
      <c r="WGQ2" s="1601"/>
      <c r="WGR2" s="1601"/>
      <c r="WGS2" s="1601"/>
      <c r="WGT2" s="1601"/>
      <c r="WGU2" s="1601"/>
      <c r="WGV2" s="1601"/>
      <c r="WGW2" s="1601"/>
      <c r="WGX2" s="1601"/>
      <c r="WGY2" s="1601"/>
      <c r="WGZ2" s="1601"/>
      <c r="WHA2" s="1601"/>
      <c r="WHB2" s="1601"/>
      <c r="WHC2" s="1601"/>
      <c r="WHD2" s="1601"/>
      <c r="WHE2" s="1601"/>
      <c r="WHF2" s="1601"/>
      <c r="WHG2" s="1601"/>
      <c r="WHH2" s="1601"/>
      <c r="WHI2" s="1601"/>
      <c r="WHJ2" s="1601"/>
      <c r="WHK2" s="1601"/>
      <c r="WHL2" s="1601"/>
      <c r="WHM2" s="1601"/>
      <c r="WHN2" s="1601"/>
      <c r="WHO2" s="1601"/>
      <c r="WHP2" s="1601"/>
      <c r="WHQ2" s="1601"/>
      <c r="WHR2" s="1601"/>
      <c r="WHS2" s="1601"/>
      <c r="WHT2" s="1601"/>
      <c r="WHU2" s="1601"/>
      <c r="WHV2" s="1601"/>
      <c r="WHW2" s="1601"/>
      <c r="WHX2" s="1601"/>
      <c r="WHY2" s="1601"/>
      <c r="WHZ2" s="1601"/>
      <c r="WIA2" s="1601"/>
      <c r="WIB2" s="1601"/>
      <c r="WIC2" s="1601"/>
      <c r="WID2" s="1601"/>
      <c r="WIE2" s="1601"/>
      <c r="WIF2" s="1601"/>
      <c r="WIG2" s="1601"/>
      <c r="WIH2" s="1601"/>
      <c r="WII2" s="1601"/>
      <c r="WIJ2" s="1601"/>
      <c r="WIK2" s="1601"/>
      <c r="WIL2" s="1601"/>
      <c r="WIM2" s="1601"/>
      <c r="WIN2" s="1601"/>
      <c r="WIO2" s="1601"/>
      <c r="WIP2" s="1601"/>
      <c r="WIQ2" s="1601"/>
      <c r="WIR2" s="1601"/>
      <c r="WIS2" s="1601"/>
      <c r="WIT2" s="1601"/>
      <c r="WIU2" s="1601"/>
      <c r="WIV2" s="1601"/>
      <c r="WIW2" s="1601"/>
      <c r="WIX2" s="1601"/>
      <c r="WIY2" s="1601"/>
      <c r="WIZ2" s="1601"/>
      <c r="WJA2" s="1601"/>
      <c r="WJB2" s="1601"/>
      <c r="WJC2" s="1601"/>
      <c r="WJD2" s="1601"/>
      <c r="WJE2" s="1601"/>
      <c r="WJF2" s="1601"/>
      <c r="WJG2" s="1601"/>
      <c r="WJH2" s="1601"/>
      <c r="WJI2" s="1601"/>
      <c r="WJJ2" s="1601"/>
      <c r="WJK2" s="1601"/>
      <c r="WJL2" s="1601"/>
      <c r="WJM2" s="1601"/>
      <c r="WJN2" s="1601"/>
      <c r="WJO2" s="1601"/>
      <c r="WJP2" s="1601"/>
      <c r="WJQ2" s="1601"/>
      <c r="WJR2" s="1601"/>
      <c r="WJS2" s="1601"/>
      <c r="WJT2" s="1601"/>
      <c r="WJU2" s="1601"/>
      <c r="WJV2" s="1601"/>
      <c r="WJW2" s="1601"/>
      <c r="WJX2" s="1601"/>
      <c r="WJY2" s="1601"/>
      <c r="WJZ2" s="1601"/>
      <c r="WKA2" s="1601"/>
      <c r="WKB2" s="1601"/>
      <c r="WKC2" s="1601"/>
      <c r="WKD2" s="1601"/>
      <c r="WKE2" s="1601"/>
      <c r="WKF2" s="1601"/>
      <c r="WKG2" s="1601"/>
      <c r="WKH2" s="1601"/>
      <c r="WKI2" s="1601"/>
      <c r="WKJ2" s="1601"/>
      <c r="WKK2" s="1601"/>
      <c r="WKL2" s="1601"/>
      <c r="WKM2" s="1601"/>
      <c r="WKN2" s="1601"/>
      <c r="WKO2" s="1601"/>
      <c r="WKP2" s="1601"/>
      <c r="WKQ2" s="1601"/>
      <c r="WKR2" s="1601"/>
      <c r="WKS2" s="1601"/>
      <c r="WKT2" s="1601"/>
      <c r="WKU2" s="1601"/>
      <c r="WKV2" s="1601"/>
      <c r="WKW2" s="1601"/>
      <c r="WKX2" s="1601"/>
      <c r="WKY2" s="1601"/>
      <c r="WKZ2" s="1601"/>
      <c r="WLA2" s="1601"/>
      <c r="WLB2" s="1601"/>
      <c r="WLC2" s="1601"/>
      <c r="WLD2" s="1601"/>
      <c r="WLE2" s="1601"/>
      <c r="WLF2" s="1601"/>
      <c r="WLG2" s="1601"/>
      <c r="WLH2" s="1601"/>
      <c r="WLI2" s="1601"/>
      <c r="WLJ2" s="1601"/>
      <c r="WLK2" s="1601"/>
      <c r="WLL2" s="1601"/>
      <c r="WLM2" s="1601"/>
      <c r="WLN2" s="1601"/>
      <c r="WLO2" s="1601"/>
      <c r="WLP2" s="1601"/>
      <c r="WLQ2" s="1601"/>
      <c r="WLR2" s="1601"/>
      <c r="WLS2" s="1601"/>
      <c r="WLT2" s="1601"/>
      <c r="WLU2" s="1601"/>
      <c r="WLV2" s="1601"/>
      <c r="WLW2" s="1601"/>
      <c r="WLX2" s="1601"/>
      <c r="WLY2" s="1601"/>
      <c r="WLZ2" s="1601"/>
      <c r="WMA2" s="1601"/>
      <c r="WMB2" s="1601"/>
      <c r="WMC2" s="1601"/>
      <c r="WMD2" s="1601"/>
      <c r="WME2" s="1601"/>
      <c r="WMF2" s="1601"/>
      <c r="WMG2" s="1601"/>
      <c r="WMH2" s="1601"/>
      <c r="WMI2" s="1601"/>
      <c r="WMJ2" s="1601"/>
      <c r="WMK2" s="1601"/>
      <c r="WML2" s="1601"/>
      <c r="WMM2" s="1601"/>
      <c r="WMN2" s="1601"/>
      <c r="WMO2" s="1601"/>
      <c r="WMP2" s="1601"/>
      <c r="WMQ2" s="1601"/>
      <c r="WMR2" s="1601"/>
      <c r="WMS2" s="1601"/>
      <c r="WMT2" s="1601"/>
      <c r="WMU2" s="1601"/>
      <c r="WMV2" s="1601"/>
      <c r="WMW2" s="1601"/>
      <c r="WMX2" s="1601"/>
      <c r="WMY2" s="1601"/>
      <c r="WMZ2" s="1601"/>
      <c r="WNA2" s="1601"/>
      <c r="WNB2" s="1601"/>
      <c r="WNC2" s="1601"/>
      <c r="WND2" s="1601"/>
      <c r="WNE2" s="1601"/>
      <c r="WNF2" s="1601"/>
      <c r="WNG2" s="1601"/>
      <c r="WNH2" s="1601"/>
      <c r="WNI2" s="1601"/>
      <c r="WNJ2" s="1601"/>
      <c r="WNK2" s="1601"/>
      <c r="WNL2" s="1601"/>
      <c r="WNM2" s="1601"/>
      <c r="WNN2" s="1601"/>
      <c r="WNO2" s="1601"/>
      <c r="WNP2" s="1601"/>
      <c r="WNQ2" s="1601"/>
      <c r="WNR2" s="1601"/>
      <c r="WNS2" s="1601"/>
      <c r="WNT2" s="1601"/>
      <c r="WNU2" s="1601"/>
      <c r="WNV2" s="1601"/>
      <c r="WNW2" s="1601"/>
      <c r="WNX2" s="1601"/>
      <c r="WNY2" s="1601"/>
      <c r="WNZ2" s="1601"/>
      <c r="WOA2" s="1601"/>
      <c r="WOB2" s="1601"/>
      <c r="WOC2" s="1601"/>
      <c r="WOD2" s="1601"/>
      <c r="WOE2" s="1601"/>
      <c r="WOF2" s="1601"/>
      <c r="WOG2" s="1601"/>
      <c r="WOH2" s="1601"/>
      <c r="WOI2" s="1601"/>
      <c r="WOJ2" s="1601"/>
      <c r="WOK2" s="1601"/>
      <c r="WOL2" s="1601"/>
      <c r="WOM2" s="1601"/>
      <c r="WON2" s="1601"/>
      <c r="WOO2" s="1601"/>
      <c r="WOP2" s="1601"/>
      <c r="WOQ2" s="1601"/>
      <c r="WOR2" s="1601"/>
      <c r="WOS2" s="1601"/>
      <c r="WOT2" s="1601"/>
      <c r="WOU2" s="1601"/>
      <c r="WOV2" s="1601"/>
      <c r="WOW2" s="1601"/>
      <c r="WOX2" s="1601"/>
      <c r="WOY2" s="1601"/>
      <c r="WOZ2" s="1601"/>
      <c r="WPA2" s="1601"/>
      <c r="WPB2" s="1601"/>
      <c r="WPC2" s="1601"/>
      <c r="WPD2" s="1601"/>
      <c r="WPE2" s="1601"/>
      <c r="WPF2" s="1601"/>
      <c r="WPG2" s="1601"/>
      <c r="WPH2" s="1601"/>
      <c r="WPI2" s="1601"/>
      <c r="WPJ2" s="1601"/>
      <c r="WPK2" s="1601"/>
      <c r="WPL2" s="1601"/>
      <c r="WPM2" s="1601"/>
      <c r="WPN2" s="1601"/>
      <c r="WPO2" s="1601"/>
      <c r="WPP2" s="1601"/>
      <c r="WPQ2" s="1601"/>
      <c r="WPR2" s="1601"/>
      <c r="WPS2" s="1601"/>
      <c r="WPT2" s="1601"/>
      <c r="WPU2" s="1601"/>
      <c r="WPV2" s="1601"/>
      <c r="WPW2" s="1601"/>
      <c r="WPX2" s="1601"/>
      <c r="WPY2" s="1601"/>
      <c r="WPZ2" s="1601"/>
      <c r="WQA2" s="1601"/>
      <c r="WQB2" s="1601"/>
      <c r="WQC2" s="1601"/>
      <c r="WQD2" s="1601"/>
      <c r="WQE2" s="1601"/>
      <c r="WQF2" s="1601"/>
      <c r="WQG2" s="1601"/>
      <c r="WQH2" s="1601"/>
      <c r="WQI2" s="1601"/>
      <c r="WQJ2" s="1601"/>
      <c r="WQK2" s="1601"/>
      <c r="WQL2" s="1601"/>
      <c r="WQM2" s="1601"/>
      <c r="WQN2" s="1601"/>
      <c r="WQO2" s="1601"/>
      <c r="WQP2" s="1601"/>
      <c r="WQQ2" s="1601"/>
      <c r="WQR2" s="1601"/>
      <c r="WQS2" s="1601"/>
      <c r="WQT2" s="1601"/>
      <c r="WQU2" s="1601"/>
      <c r="WQV2" s="1601"/>
      <c r="WQW2" s="1601"/>
      <c r="WQX2" s="1601"/>
      <c r="WQY2" s="1601"/>
      <c r="WQZ2" s="1601"/>
      <c r="WRA2" s="1601"/>
      <c r="WRB2" s="1601"/>
      <c r="WRC2" s="1601"/>
      <c r="WRD2" s="1601"/>
      <c r="WRE2" s="1601"/>
      <c r="WRF2" s="1601"/>
      <c r="WRG2" s="1601"/>
      <c r="WRH2" s="1601"/>
      <c r="WRI2" s="1601"/>
      <c r="WRJ2" s="1601"/>
      <c r="WRK2" s="1601"/>
      <c r="WRL2" s="1601"/>
      <c r="WRM2" s="1601"/>
      <c r="WRN2" s="1601"/>
      <c r="WRO2" s="1601"/>
      <c r="WRP2" s="1601"/>
      <c r="WRQ2" s="1601"/>
      <c r="WRR2" s="1601"/>
      <c r="WRS2" s="1601"/>
      <c r="WRT2" s="1601"/>
      <c r="WRU2" s="1601"/>
      <c r="WRV2" s="1601"/>
      <c r="WRW2" s="1601"/>
      <c r="WRX2" s="1601"/>
      <c r="WRY2" s="1601"/>
      <c r="WRZ2" s="1601"/>
      <c r="WSA2" s="1601"/>
      <c r="WSB2" s="1601"/>
      <c r="WSC2" s="1601"/>
      <c r="WSD2" s="1601"/>
      <c r="WSE2" s="1601"/>
      <c r="WSF2" s="1601"/>
      <c r="WSG2" s="1601"/>
      <c r="WSH2" s="1601"/>
      <c r="WSI2" s="1601"/>
      <c r="WSJ2" s="1601"/>
      <c r="WSK2" s="1601"/>
      <c r="WSL2" s="1601"/>
      <c r="WSM2" s="1601"/>
      <c r="WSN2" s="1601"/>
      <c r="WSO2" s="1601"/>
      <c r="WSP2" s="1601"/>
      <c r="WSQ2" s="1601"/>
      <c r="WSR2" s="1601"/>
      <c r="WSS2" s="1601"/>
      <c r="WST2" s="1601"/>
      <c r="WSU2" s="1601"/>
      <c r="WSV2" s="1601"/>
      <c r="WSW2" s="1601"/>
      <c r="WSX2" s="1601"/>
      <c r="WSY2" s="1601"/>
      <c r="WSZ2" s="1601"/>
      <c r="WTA2" s="1601"/>
      <c r="WTB2" s="1601"/>
      <c r="WTC2" s="1601"/>
      <c r="WTD2" s="1601"/>
      <c r="WTE2" s="1601"/>
      <c r="WTF2" s="1601"/>
      <c r="WTG2" s="1601"/>
      <c r="WTH2" s="1601"/>
      <c r="WTI2" s="1601"/>
      <c r="WTJ2" s="1601"/>
      <c r="WTK2" s="1601"/>
      <c r="WTL2" s="1601"/>
      <c r="WTM2" s="1601"/>
      <c r="WTN2" s="1601"/>
      <c r="WTO2" s="1601"/>
      <c r="WTP2" s="1601"/>
      <c r="WTQ2" s="1601"/>
      <c r="WTR2" s="1601"/>
      <c r="WTS2" s="1601"/>
      <c r="WTT2" s="1601"/>
      <c r="WTU2" s="1601"/>
      <c r="WTV2" s="1601"/>
      <c r="WTW2" s="1601"/>
      <c r="WTX2" s="1601"/>
      <c r="WTY2" s="1601"/>
      <c r="WTZ2" s="1601"/>
      <c r="WUA2" s="1601"/>
      <c r="WUB2" s="1601"/>
      <c r="WUC2" s="1601"/>
      <c r="WUD2" s="1601"/>
      <c r="WUE2" s="1601"/>
      <c r="WUF2" s="1601"/>
      <c r="WUG2" s="1601"/>
      <c r="WUH2" s="1601"/>
      <c r="WUI2" s="1601"/>
      <c r="WUJ2" s="1601"/>
      <c r="WUK2" s="1601"/>
      <c r="WUL2" s="1601"/>
      <c r="WUM2" s="1601"/>
      <c r="WUN2" s="1601"/>
      <c r="WUO2" s="1601"/>
      <c r="WUP2" s="1601"/>
      <c r="WUQ2" s="1601"/>
      <c r="WUR2" s="1601"/>
      <c r="WUS2" s="1601"/>
      <c r="WUT2" s="1601"/>
      <c r="WUU2" s="1601"/>
      <c r="WUV2" s="1601"/>
      <c r="WUW2" s="1601"/>
      <c r="WUX2" s="1601"/>
      <c r="WUY2" s="1601"/>
      <c r="WUZ2" s="1601"/>
      <c r="WVA2" s="1601"/>
      <c r="WVB2" s="1601"/>
      <c r="WVC2" s="1601"/>
      <c r="WVD2" s="1601"/>
      <c r="WVE2" s="1601"/>
      <c r="WVF2" s="1601"/>
      <c r="WVG2" s="1601"/>
      <c r="WVH2" s="1601"/>
      <c r="WVI2" s="1601"/>
      <c r="WVJ2" s="1601"/>
      <c r="WVK2" s="1601"/>
      <c r="WVL2" s="1601"/>
      <c r="WVM2" s="1601"/>
      <c r="WVN2" s="1601"/>
      <c r="WVO2" s="1601"/>
      <c r="WVP2" s="1601"/>
      <c r="WVQ2" s="1601"/>
      <c r="WVR2" s="1601"/>
      <c r="WVS2" s="1601"/>
      <c r="WVT2" s="1601"/>
      <c r="WVU2" s="1601"/>
      <c r="WVV2" s="1601"/>
      <c r="WVW2" s="1601"/>
      <c r="WVX2" s="1601"/>
      <c r="WVY2" s="1601"/>
      <c r="WVZ2" s="1601"/>
      <c r="WWA2" s="1601"/>
      <c r="WWB2" s="1601"/>
      <c r="WWC2" s="1601"/>
      <c r="WWD2" s="1601"/>
      <c r="WWE2" s="1601"/>
      <c r="WWF2" s="1601"/>
      <c r="WWG2" s="1601"/>
      <c r="WWH2" s="1601"/>
      <c r="WWI2" s="1601"/>
      <c r="WWJ2" s="1601"/>
      <c r="WWK2" s="1601"/>
      <c r="WWL2" s="1601"/>
      <c r="WWM2" s="1601"/>
      <c r="WWN2" s="1601"/>
      <c r="WWO2" s="1601"/>
      <c r="WWP2" s="1601"/>
      <c r="WWQ2" s="1601"/>
      <c r="WWR2" s="1601"/>
      <c r="WWS2" s="1601"/>
      <c r="WWT2" s="1601"/>
      <c r="WWU2" s="1601"/>
      <c r="WWV2" s="1601"/>
      <c r="WWW2" s="1601"/>
      <c r="WWX2" s="1601"/>
      <c r="WWY2" s="1601"/>
      <c r="WWZ2" s="1601"/>
      <c r="WXA2" s="1601"/>
      <c r="WXB2" s="1601"/>
      <c r="WXC2" s="1601"/>
      <c r="WXD2" s="1601"/>
      <c r="WXE2" s="1601"/>
      <c r="WXF2" s="1601"/>
      <c r="WXG2" s="1601"/>
      <c r="WXH2" s="1601"/>
      <c r="WXI2" s="1601"/>
      <c r="WXJ2" s="1601"/>
      <c r="WXK2" s="1601"/>
      <c r="WXL2" s="1601"/>
      <c r="WXM2" s="1601"/>
      <c r="WXN2" s="1601"/>
      <c r="WXO2" s="1601"/>
      <c r="WXP2" s="1601"/>
      <c r="WXQ2" s="1601"/>
      <c r="WXR2" s="1601"/>
      <c r="WXS2" s="1601"/>
      <c r="WXT2" s="1601"/>
      <c r="WXU2" s="1601"/>
      <c r="WXV2" s="1601"/>
      <c r="WXW2" s="1601"/>
      <c r="WXX2" s="1601"/>
      <c r="WXY2" s="1601"/>
      <c r="WXZ2" s="1601"/>
      <c r="WYA2" s="1601"/>
      <c r="WYB2" s="1601"/>
      <c r="WYC2" s="1601"/>
      <c r="WYD2" s="1601"/>
      <c r="WYE2" s="1601"/>
      <c r="WYF2" s="1601"/>
      <c r="WYG2" s="1601"/>
      <c r="WYH2" s="1601"/>
      <c r="WYI2" s="1601"/>
      <c r="WYJ2" s="1601"/>
      <c r="WYK2" s="1601"/>
      <c r="WYL2" s="1601"/>
      <c r="WYM2" s="1601"/>
      <c r="WYN2" s="1601"/>
      <c r="WYO2" s="1601"/>
      <c r="WYP2" s="1601"/>
      <c r="WYQ2" s="1601"/>
      <c r="WYR2" s="1601"/>
      <c r="WYS2" s="1601"/>
      <c r="WYT2" s="1601"/>
      <c r="WYU2" s="1601"/>
      <c r="WYV2" s="1601"/>
      <c r="WYW2" s="1601"/>
      <c r="WYX2" s="1601"/>
      <c r="WYY2" s="1601"/>
      <c r="WYZ2" s="1601"/>
      <c r="WZA2" s="1601"/>
      <c r="WZB2" s="1601"/>
      <c r="WZC2" s="1601"/>
      <c r="WZD2" s="1601"/>
      <c r="WZE2" s="1601"/>
      <c r="WZF2" s="1601"/>
      <c r="WZG2" s="1601"/>
      <c r="WZH2" s="1601"/>
      <c r="WZI2" s="1601"/>
      <c r="WZJ2" s="1601"/>
      <c r="WZK2" s="1601"/>
      <c r="WZL2" s="1601"/>
      <c r="WZM2" s="1601"/>
      <c r="WZN2" s="1601"/>
      <c r="WZO2" s="1601"/>
      <c r="WZP2" s="1601"/>
      <c r="WZQ2" s="1601"/>
      <c r="WZR2" s="1601"/>
      <c r="WZS2" s="1601"/>
      <c r="WZT2" s="1601"/>
      <c r="WZU2" s="1601"/>
      <c r="WZV2" s="1601"/>
      <c r="WZW2" s="1601"/>
      <c r="WZX2" s="1601"/>
      <c r="WZY2" s="1601"/>
      <c r="WZZ2" s="1601"/>
      <c r="XAA2" s="1601"/>
      <c r="XAB2" s="1601"/>
      <c r="XAC2" s="1601"/>
      <c r="XAD2" s="1601"/>
      <c r="XAE2" s="1601"/>
      <c r="XAF2" s="1601"/>
      <c r="XAG2" s="1601"/>
      <c r="XAH2" s="1601"/>
      <c r="XAI2" s="1601"/>
      <c r="XAJ2" s="1601"/>
      <c r="XAK2" s="1601"/>
      <c r="XAL2" s="1601"/>
      <c r="XAM2" s="1601"/>
      <c r="XAN2" s="1601"/>
      <c r="XAO2" s="1601"/>
      <c r="XAP2" s="1601"/>
      <c r="XAQ2" s="1601"/>
      <c r="XAR2" s="1601"/>
      <c r="XAS2" s="1601"/>
      <c r="XAT2" s="1601"/>
      <c r="XAU2" s="1601"/>
      <c r="XAV2" s="1601"/>
      <c r="XAW2" s="1601"/>
      <c r="XAX2" s="1601"/>
      <c r="XAY2" s="1601"/>
      <c r="XAZ2" s="1601"/>
      <c r="XBA2" s="1601"/>
      <c r="XBB2" s="1601"/>
      <c r="XBC2" s="1601"/>
      <c r="XBD2" s="1601"/>
      <c r="XBE2" s="1601"/>
      <c r="XBF2" s="1601"/>
      <c r="XBG2" s="1601"/>
      <c r="XBH2" s="1601"/>
      <c r="XBI2" s="1601"/>
      <c r="XBJ2" s="1601"/>
      <c r="XBK2" s="1601"/>
      <c r="XBL2" s="1601"/>
      <c r="XBM2" s="1601"/>
      <c r="XBN2" s="1601"/>
      <c r="XBO2" s="1601"/>
      <c r="XBP2" s="1601"/>
      <c r="XBQ2" s="1601"/>
      <c r="XBR2" s="1601"/>
      <c r="XBS2" s="1601"/>
      <c r="XBT2" s="1601"/>
      <c r="XBU2" s="1601"/>
      <c r="XBV2" s="1601"/>
      <c r="XBW2" s="1601"/>
      <c r="XBX2" s="1601"/>
      <c r="XBY2" s="1601"/>
      <c r="XBZ2" s="1601"/>
      <c r="XCA2" s="1601"/>
      <c r="XCB2" s="1601"/>
      <c r="XCC2" s="1601"/>
      <c r="XCD2" s="1601"/>
      <c r="XCE2" s="1601"/>
      <c r="XCF2" s="1601"/>
      <c r="XCG2" s="1601"/>
      <c r="XCH2" s="1601"/>
      <c r="XCI2" s="1601"/>
      <c r="XCJ2" s="1601"/>
      <c r="XCK2" s="1601"/>
      <c r="XCL2" s="1601"/>
      <c r="XCM2" s="1601"/>
      <c r="XCN2" s="1601"/>
      <c r="XCO2" s="1601"/>
      <c r="XCP2" s="1601"/>
      <c r="XCQ2" s="1601"/>
      <c r="XCR2" s="1601"/>
      <c r="XCS2" s="1601"/>
      <c r="XCT2" s="1601"/>
      <c r="XCU2" s="1601"/>
      <c r="XCV2" s="1601"/>
      <c r="XCW2" s="1601"/>
      <c r="XCX2" s="1601"/>
      <c r="XCY2" s="1601"/>
      <c r="XCZ2" s="1601"/>
      <c r="XDA2" s="1601"/>
      <c r="XDB2" s="1601"/>
      <c r="XDC2" s="1601"/>
      <c r="XDD2" s="1601"/>
      <c r="XDE2" s="1601"/>
      <c r="XDF2" s="1601"/>
      <c r="XDG2" s="1601"/>
      <c r="XDH2" s="1601"/>
      <c r="XDI2" s="1601"/>
      <c r="XDJ2" s="1601"/>
      <c r="XDK2" s="1601"/>
      <c r="XDL2" s="1601"/>
      <c r="XDM2" s="1601"/>
      <c r="XDN2" s="1601"/>
      <c r="XDO2" s="1601"/>
      <c r="XDP2" s="1601"/>
      <c r="XDQ2" s="1601"/>
      <c r="XDR2" s="1601"/>
      <c r="XDS2" s="1601"/>
      <c r="XDT2" s="1601"/>
      <c r="XDU2" s="1601"/>
      <c r="XDV2" s="1601"/>
      <c r="XDW2" s="1601"/>
      <c r="XDX2" s="1601"/>
      <c r="XDY2" s="1601"/>
      <c r="XDZ2" s="1601"/>
      <c r="XEA2" s="1601"/>
      <c r="XEB2" s="1601"/>
      <c r="XEC2" s="1601"/>
      <c r="XED2" s="1601"/>
      <c r="XEE2" s="1601"/>
      <c r="XEF2" s="1601"/>
      <c r="XEG2" s="1601"/>
      <c r="XEH2" s="1601"/>
      <c r="XEI2" s="1601"/>
      <c r="XEJ2" s="1601"/>
      <c r="XEK2" s="1601"/>
      <c r="XEL2" s="1601"/>
      <c r="XEM2" s="1601"/>
      <c r="XEN2" s="1601"/>
      <c r="XEO2" s="1601"/>
      <c r="XEP2" s="1601"/>
      <c r="XEQ2" s="1601"/>
      <c r="XER2" s="1601"/>
      <c r="XES2" s="1601"/>
      <c r="XET2" s="1601"/>
      <c r="XEU2" s="1601"/>
      <c r="XEV2" s="1601"/>
      <c r="XEW2" s="1601"/>
      <c r="XEX2" s="1601"/>
      <c r="XEY2" s="1601"/>
      <c r="XEZ2" s="1601"/>
      <c r="XFA2" s="1601"/>
      <c r="XFB2" s="1601"/>
      <c r="XFC2" s="1601"/>
      <c r="XFD2" s="1601"/>
    </row>
    <row r="3" spans="1:16384" ht="25.15" customHeight="1" x14ac:dyDescent="0.3">
      <c r="A3" s="1652" t="s">
        <v>4</v>
      </c>
      <c r="B3" s="1652"/>
      <c r="C3" s="1652"/>
      <c r="D3" s="1652"/>
      <c r="E3" s="1652"/>
      <c r="F3" s="1652"/>
      <c r="G3" s="1652"/>
      <c r="H3" s="1652"/>
      <c r="I3" s="1652"/>
      <c r="J3" s="1652"/>
      <c r="K3" s="1652"/>
      <c r="L3" s="1652"/>
      <c r="M3" s="1652"/>
      <c r="N3" s="1652"/>
    </row>
    <row r="4" spans="1:16384" x14ac:dyDescent="0.3">
      <c r="A4" s="1652" t="s">
        <v>693</v>
      </c>
      <c r="B4" s="1652"/>
      <c r="C4" s="1652"/>
      <c r="D4" s="1652"/>
      <c r="E4" s="1652"/>
      <c r="F4" s="1652"/>
      <c r="G4" s="1652"/>
      <c r="H4" s="1652"/>
      <c r="I4" s="1652"/>
      <c r="J4" s="1652"/>
      <c r="K4" s="1652"/>
      <c r="L4" s="1652"/>
      <c r="M4" s="1652"/>
      <c r="N4" s="1652"/>
    </row>
    <row r="5" spans="1:16384" x14ac:dyDescent="0.3">
      <c r="L5" s="1130"/>
      <c r="M5" s="1130"/>
      <c r="N5" s="1131" t="s">
        <v>388</v>
      </c>
    </row>
    <row r="6" spans="1:16384" s="458" customFormat="1" ht="15.75" thickBot="1" x14ac:dyDescent="0.35">
      <c r="A6" s="459" t="s">
        <v>259</v>
      </c>
      <c r="B6" s="460" t="s">
        <v>260</v>
      </c>
      <c r="C6" s="460" t="s">
        <v>261</v>
      </c>
      <c r="D6" s="460" t="s">
        <v>262</v>
      </c>
      <c r="E6" s="460" t="s">
        <v>263</v>
      </c>
      <c r="F6" s="460" t="s">
        <v>264</v>
      </c>
      <c r="G6" s="460" t="s">
        <v>265</v>
      </c>
      <c r="H6" s="460" t="s">
        <v>266</v>
      </c>
      <c r="I6" s="460" t="s">
        <v>267</v>
      </c>
      <c r="J6" s="460" t="s">
        <v>268</v>
      </c>
      <c r="K6" s="460" t="s">
        <v>269</v>
      </c>
      <c r="L6" s="460" t="s">
        <v>270</v>
      </c>
      <c r="M6" s="460" t="s">
        <v>271</v>
      </c>
      <c r="N6" s="460" t="s">
        <v>272</v>
      </c>
    </row>
    <row r="7" spans="1:16384" ht="75" customHeight="1" thickBot="1" x14ac:dyDescent="0.35">
      <c r="A7" s="461" t="s">
        <v>0</v>
      </c>
      <c r="B7" s="462" t="s">
        <v>1</v>
      </c>
      <c r="C7" s="463" t="s">
        <v>2</v>
      </c>
      <c r="D7" s="464" t="s">
        <v>426</v>
      </c>
      <c r="E7" s="1132" t="s">
        <v>427</v>
      </c>
      <c r="F7" s="1132" t="s">
        <v>428</v>
      </c>
      <c r="G7" s="1132" t="s">
        <v>429</v>
      </c>
      <c r="H7" s="1132" t="s">
        <v>430</v>
      </c>
      <c r="I7" s="1132" t="s">
        <v>431</v>
      </c>
      <c r="J7" s="1132" t="s">
        <v>549</v>
      </c>
      <c r="K7" s="1132" t="s">
        <v>432</v>
      </c>
      <c r="L7" s="1132" t="s">
        <v>433</v>
      </c>
      <c r="M7" s="1224" t="s">
        <v>434</v>
      </c>
      <c r="N7" s="1226" t="s">
        <v>397</v>
      </c>
    </row>
    <row r="8" spans="1:16384" x14ac:dyDescent="0.3">
      <c r="A8" s="465"/>
      <c r="B8" s="466"/>
      <c r="C8" s="467" t="s">
        <v>435</v>
      </c>
      <c r="D8" s="468"/>
      <c r="E8" s="469"/>
      <c r="F8" s="469"/>
      <c r="G8" s="469"/>
      <c r="H8" s="469"/>
      <c r="I8" s="469"/>
      <c r="J8" s="469"/>
      <c r="K8" s="469"/>
      <c r="L8" s="469"/>
      <c r="M8" s="513"/>
      <c r="N8" s="1227"/>
    </row>
    <row r="9" spans="1:16384" ht="18" customHeight="1" x14ac:dyDescent="0.3">
      <c r="A9" s="470"/>
      <c r="B9" s="471"/>
      <c r="C9" s="475" t="s">
        <v>721</v>
      </c>
      <c r="D9" s="476"/>
      <c r="E9" s="477"/>
      <c r="F9" s="478"/>
      <c r="G9" s="478"/>
      <c r="H9" s="478"/>
      <c r="I9" s="1133"/>
      <c r="J9" s="1133">
        <v>1181</v>
      </c>
      <c r="K9" s="1133"/>
      <c r="L9" s="1135"/>
      <c r="M9" s="494">
        <f>SUM(E9:L9)*0.27</f>
        <v>318.87</v>
      </c>
      <c r="N9" s="1228">
        <f>SUM(E9:M9)</f>
        <v>1499.87</v>
      </c>
    </row>
    <row r="10" spans="1:16384" ht="18" customHeight="1" x14ac:dyDescent="0.3">
      <c r="A10" s="470"/>
      <c r="B10" s="471"/>
      <c r="C10" s="475" t="s">
        <v>722</v>
      </c>
      <c r="D10" s="476"/>
      <c r="E10" s="477"/>
      <c r="F10" s="478"/>
      <c r="G10" s="478"/>
      <c r="H10" s="478"/>
      <c r="I10" s="1133"/>
      <c r="J10" s="1133">
        <v>630</v>
      </c>
      <c r="K10" s="1133"/>
      <c r="L10" s="1135"/>
      <c r="M10" s="494">
        <f t="shared" ref="M10:M21" si="0">SUM(E10:L10)*0.27</f>
        <v>170.10000000000002</v>
      </c>
      <c r="N10" s="1228">
        <f>SUM(E10:M10)</f>
        <v>800.1</v>
      </c>
    </row>
    <row r="11" spans="1:16384" ht="18" customHeight="1" x14ac:dyDescent="0.3">
      <c r="A11" s="470"/>
      <c r="B11" s="471"/>
      <c r="C11" s="475" t="s">
        <v>723</v>
      </c>
      <c r="D11" s="476"/>
      <c r="E11" s="477"/>
      <c r="F11" s="478"/>
      <c r="G11" s="478">
        <v>591</v>
      </c>
      <c r="H11" s="478"/>
      <c r="I11" s="1133"/>
      <c r="J11" s="1133">
        <v>894</v>
      </c>
      <c r="K11" s="1133"/>
      <c r="L11" s="1135"/>
      <c r="M11" s="494">
        <f t="shared" si="0"/>
        <v>400.95000000000005</v>
      </c>
      <c r="N11" s="1228">
        <f>SUM(E11:M11)</f>
        <v>1885.95</v>
      </c>
    </row>
    <row r="12" spans="1:16384" ht="18" customHeight="1" x14ac:dyDescent="0.3">
      <c r="A12" s="470"/>
      <c r="B12" s="471"/>
      <c r="C12" s="475" t="s">
        <v>724</v>
      </c>
      <c r="D12" s="476"/>
      <c r="E12" s="477"/>
      <c r="F12" s="478">
        <v>787402</v>
      </c>
      <c r="G12" s="478"/>
      <c r="H12" s="478"/>
      <c r="I12" s="1133">
        <v>393701</v>
      </c>
      <c r="J12" s="1133"/>
      <c r="K12" s="1133"/>
      <c r="L12" s="1135"/>
      <c r="M12" s="494">
        <f t="shared" si="0"/>
        <v>318897.81</v>
      </c>
      <c r="N12" s="1228">
        <f>SUM(E12:M12)</f>
        <v>1500000.81</v>
      </c>
    </row>
    <row r="13" spans="1:16384" ht="18" customHeight="1" x14ac:dyDescent="0.3">
      <c r="A13" s="470"/>
      <c r="B13" s="471"/>
      <c r="C13" s="475" t="s">
        <v>725</v>
      </c>
      <c r="D13" s="476"/>
      <c r="E13" s="477"/>
      <c r="F13" s="478">
        <v>3937</v>
      </c>
      <c r="G13" s="478"/>
      <c r="H13" s="478"/>
      <c r="I13" s="1133"/>
      <c r="J13" s="1133"/>
      <c r="K13" s="1133"/>
      <c r="L13" s="1135"/>
      <c r="M13" s="494">
        <f t="shared" si="0"/>
        <v>1062.99</v>
      </c>
      <c r="N13" s="1228">
        <f>SUM(E13:M13)</f>
        <v>4999.99</v>
      </c>
    </row>
    <row r="14" spans="1:16384" ht="18" hidden="1" customHeight="1" x14ac:dyDescent="0.3">
      <c r="A14" s="470"/>
      <c r="B14" s="471"/>
      <c r="C14" s="472"/>
      <c r="D14" s="473"/>
      <c r="E14" s="474"/>
      <c r="F14" s="474"/>
      <c r="G14" s="474"/>
      <c r="H14" s="474"/>
      <c r="I14" s="1133"/>
      <c r="J14" s="1133"/>
      <c r="K14" s="1133"/>
      <c r="L14" s="1136"/>
      <c r="M14" s="494">
        <f t="shared" si="0"/>
        <v>0</v>
      </c>
      <c r="N14" s="1228"/>
    </row>
    <row r="15" spans="1:16384" ht="18" customHeight="1" x14ac:dyDescent="0.3">
      <c r="A15" s="470"/>
      <c r="B15" s="471"/>
      <c r="C15" s="472" t="s">
        <v>726</v>
      </c>
      <c r="D15" s="473"/>
      <c r="E15" s="1137"/>
      <c r="F15" s="1137">
        <v>19291</v>
      </c>
      <c r="G15" s="1137"/>
      <c r="H15" s="1137"/>
      <c r="I15" s="1133"/>
      <c r="J15" s="1133"/>
      <c r="K15" s="1133"/>
      <c r="L15" s="1134"/>
      <c r="M15" s="494">
        <f t="shared" si="0"/>
        <v>5208.5700000000006</v>
      </c>
      <c r="N15" s="1233">
        <f t="shared" ref="N15:N21" si="1">SUM(E15:M15)</f>
        <v>24499.57</v>
      </c>
    </row>
    <row r="16" spans="1:16384" ht="18" customHeight="1" x14ac:dyDescent="0.3">
      <c r="A16" s="470"/>
      <c r="B16" s="471"/>
      <c r="C16" s="472" t="s">
        <v>727</v>
      </c>
      <c r="D16" s="473"/>
      <c r="E16" s="1137"/>
      <c r="F16" s="1137"/>
      <c r="G16" s="1137"/>
      <c r="H16" s="1137"/>
      <c r="I16" s="1133"/>
      <c r="J16" s="1133">
        <v>583</v>
      </c>
      <c r="K16" s="1133"/>
      <c r="L16" s="1134"/>
      <c r="M16" s="494">
        <f t="shared" si="0"/>
        <v>157.41</v>
      </c>
      <c r="N16" s="1233">
        <f t="shared" si="1"/>
        <v>740.41</v>
      </c>
    </row>
    <row r="17" spans="1:14" s="1283" customFormat="1" ht="18" customHeight="1" x14ac:dyDescent="0.3">
      <c r="A17" s="1276"/>
      <c r="B17" s="1277"/>
      <c r="C17" s="1278" t="s">
        <v>728</v>
      </c>
      <c r="D17" s="1279"/>
      <c r="E17" s="1280"/>
      <c r="F17" s="1280">
        <v>63050</v>
      </c>
      <c r="G17" s="1280"/>
      <c r="H17" s="1280"/>
      <c r="I17" s="1281">
        <v>7874</v>
      </c>
      <c r="J17" s="1281"/>
      <c r="K17" s="1281"/>
      <c r="L17" s="1282"/>
      <c r="M17" s="494">
        <f t="shared" si="0"/>
        <v>19149.48</v>
      </c>
      <c r="N17" s="1233">
        <f t="shared" si="1"/>
        <v>90073.48</v>
      </c>
    </row>
    <row r="18" spans="1:14" ht="28.5" customHeight="1" x14ac:dyDescent="0.3">
      <c r="A18" s="470"/>
      <c r="B18" s="471"/>
      <c r="C18" s="472" t="s">
        <v>729</v>
      </c>
      <c r="D18" s="473"/>
      <c r="E18" s="474"/>
      <c r="F18" s="474"/>
      <c r="G18" s="478"/>
      <c r="H18" s="478"/>
      <c r="I18" s="1133"/>
      <c r="J18" s="1133">
        <v>3937</v>
      </c>
      <c r="K18" s="1133"/>
      <c r="L18" s="1138"/>
      <c r="M18" s="494">
        <f t="shared" si="0"/>
        <v>1062.99</v>
      </c>
      <c r="N18" s="1233">
        <f t="shared" si="1"/>
        <v>4999.99</v>
      </c>
    </row>
    <row r="19" spans="1:14" ht="28.5" customHeight="1" thickBot="1" x14ac:dyDescent="0.35">
      <c r="A19" s="470"/>
      <c r="B19" s="471"/>
      <c r="C19" s="472" t="s">
        <v>730</v>
      </c>
      <c r="D19" s="473"/>
      <c r="E19" s="474"/>
      <c r="F19" s="474"/>
      <c r="G19" s="478"/>
      <c r="H19" s="478"/>
      <c r="I19" s="1133"/>
      <c r="J19" s="1133">
        <v>917353</v>
      </c>
      <c r="K19" s="1133"/>
      <c r="L19" s="1138"/>
      <c r="M19" s="494">
        <f t="shared" si="0"/>
        <v>247685.31000000003</v>
      </c>
      <c r="N19" s="1233">
        <f t="shared" si="1"/>
        <v>1165038.31</v>
      </c>
    </row>
    <row r="20" spans="1:14" ht="23.25" hidden="1" customHeight="1" x14ac:dyDescent="0.3">
      <c r="A20" s="470"/>
      <c r="B20" s="471"/>
      <c r="C20" s="472"/>
      <c r="D20" s="473"/>
      <c r="E20" s="474"/>
      <c r="F20" s="457"/>
      <c r="G20" s="478"/>
      <c r="H20" s="478"/>
      <c r="I20" s="474"/>
      <c r="J20" s="1133"/>
      <c r="K20" s="1133"/>
      <c r="L20" s="1138"/>
      <c r="M20" s="494">
        <f t="shared" si="0"/>
        <v>0</v>
      </c>
      <c r="N20" s="1233">
        <f t="shared" si="1"/>
        <v>0</v>
      </c>
    </row>
    <row r="21" spans="1:14" ht="18" hidden="1" customHeight="1" thickBot="1" x14ac:dyDescent="0.35">
      <c r="A21" s="470"/>
      <c r="B21" s="471"/>
      <c r="C21" s="472"/>
      <c r="D21" s="473"/>
      <c r="E21" s="474"/>
      <c r="F21" s="474"/>
      <c r="G21" s="474"/>
      <c r="H21" s="474"/>
      <c r="I21" s="1133"/>
      <c r="J21" s="1133"/>
      <c r="K21" s="1133"/>
      <c r="L21" s="1136"/>
      <c r="M21" s="494">
        <f t="shared" si="0"/>
        <v>0</v>
      </c>
      <c r="N21" s="1228">
        <f t="shared" si="1"/>
        <v>0</v>
      </c>
    </row>
    <row r="22" spans="1:14" s="484" customFormat="1" ht="24" customHeight="1" thickTop="1" thickBot="1" x14ac:dyDescent="0.35">
      <c r="A22" s="479"/>
      <c r="B22" s="480"/>
      <c r="C22" s="481" t="s">
        <v>436</v>
      </c>
      <c r="D22" s="482"/>
      <c r="E22" s="483">
        <f>SUM(E12:E21)</f>
        <v>0</v>
      </c>
      <c r="F22" s="483">
        <f t="shared" ref="F22:N22" si="2">SUM(F8:F21)</f>
        <v>873680</v>
      </c>
      <c r="G22" s="483">
        <f t="shared" si="2"/>
        <v>591</v>
      </c>
      <c r="H22" s="483">
        <f t="shared" si="2"/>
        <v>0</v>
      </c>
      <c r="I22" s="483">
        <f t="shared" si="2"/>
        <v>401575</v>
      </c>
      <c r="J22" s="483">
        <f t="shared" si="2"/>
        <v>924578</v>
      </c>
      <c r="K22" s="483">
        <f t="shared" si="2"/>
        <v>0</v>
      </c>
      <c r="L22" s="483">
        <f t="shared" si="2"/>
        <v>0</v>
      </c>
      <c r="M22" s="515">
        <f t="shared" si="2"/>
        <v>594114.48</v>
      </c>
      <c r="N22" s="1229">
        <f t="shared" si="2"/>
        <v>2794538.48</v>
      </c>
    </row>
    <row r="23" spans="1:14" s="491" customFormat="1" ht="18" customHeight="1" thickTop="1" x14ac:dyDescent="0.3">
      <c r="A23" s="485"/>
      <c r="B23" s="486"/>
      <c r="C23" s="487" t="s">
        <v>437</v>
      </c>
      <c r="D23" s="488"/>
      <c r="E23" s="489"/>
      <c r="F23" s="489"/>
      <c r="G23" s="489"/>
      <c r="H23" s="489"/>
      <c r="I23" s="489"/>
      <c r="J23" s="489"/>
      <c r="K23" s="489"/>
      <c r="L23" s="489"/>
      <c r="M23" s="490"/>
      <c r="N23" s="1230"/>
    </row>
    <row r="24" spans="1:14" ht="18" customHeight="1" x14ac:dyDescent="0.3">
      <c r="A24" s="470"/>
      <c r="B24" s="471"/>
      <c r="C24" s="492"/>
      <c r="D24" s="493"/>
      <c r="E24" s="478"/>
      <c r="F24" s="478"/>
      <c r="G24" s="478"/>
      <c r="H24" s="478"/>
      <c r="I24" s="1133"/>
      <c r="J24" s="1133"/>
      <c r="K24" s="1133"/>
      <c r="L24" s="1138"/>
      <c r="M24" s="494"/>
      <c r="N24" s="1228"/>
    </row>
    <row r="25" spans="1:14" s="496" customFormat="1" ht="18" customHeight="1" x14ac:dyDescent="0.3">
      <c r="A25" s="470"/>
      <c r="B25" s="471"/>
      <c r="C25" s="492" t="s">
        <v>550</v>
      </c>
      <c r="D25" s="473"/>
      <c r="E25" s="1141"/>
      <c r="F25" s="1141"/>
      <c r="G25" s="1141"/>
      <c r="H25" s="1141"/>
      <c r="I25" s="1141"/>
      <c r="J25" s="1141"/>
      <c r="K25" s="1141"/>
      <c r="L25" s="1141"/>
      <c r="M25" s="1225"/>
      <c r="N25" s="1228">
        <f>SUM(E25:M25)</f>
        <v>0</v>
      </c>
    </row>
    <row r="26" spans="1:14" ht="18" customHeight="1" x14ac:dyDescent="0.3">
      <c r="A26" s="470"/>
      <c r="B26" s="471"/>
      <c r="C26" s="495" t="s">
        <v>731</v>
      </c>
      <c r="D26" s="498"/>
      <c r="E26" s="498"/>
      <c r="F26" s="498"/>
      <c r="G26" s="499"/>
      <c r="H26" s="499"/>
      <c r="I26" s="1142"/>
      <c r="J26" s="1142">
        <v>724</v>
      </c>
      <c r="K26" s="1142"/>
      <c r="L26" s="1143"/>
      <c r="M26" s="494">
        <f t="shared" ref="M26:M36" si="3">SUM(E26:L26)*0.27</f>
        <v>195.48000000000002</v>
      </c>
      <c r="N26" s="1228">
        <f t="shared" ref="N26:N37" si="4">SUM(E26:M26)</f>
        <v>919.48</v>
      </c>
    </row>
    <row r="27" spans="1:14" s="496" customFormat="1" ht="18" customHeight="1" x14ac:dyDescent="0.3">
      <c r="A27" s="470"/>
      <c r="B27" s="471"/>
      <c r="C27" s="495"/>
      <c r="D27" s="473"/>
      <c r="E27" s="478"/>
      <c r="F27" s="478"/>
      <c r="G27" s="478"/>
      <c r="H27" s="478"/>
      <c r="I27" s="1133"/>
      <c r="J27" s="1133"/>
      <c r="K27" s="1133"/>
      <c r="L27" s="1138"/>
      <c r="M27" s="494">
        <f t="shared" si="3"/>
        <v>0</v>
      </c>
      <c r="N27" s="1228">
        <f t="shared" si="4"/>
        <v>0</v>
      </c>
    </row>
    <row r="28" spans="1:14" s="496" customFormat="1" ht="18" customHeight="1" x14ac:dyDescent="0.3">
      <c r="A28" s="470"/>
      <c r="B28" s="471"/>
      <c r="C28" s="1144" t="s">
        <v>438</v>
      </c>
      <c r="D28" s="1145"/>
      <c r="E28" s="499"/>
      <c r="F28" s="499"/>
      <c r="G28" s="499"/>
      <c r="H28" s="499"/>
      <c r="I28" s="1142"/>
      <c r="J28" s="1142"/>
      <c r="K28" s="1142"/>
      <c r="L28" s="1143"/>
      <c r="M28" s="494">
        <f t="shared" si="3"/>
        <v>0</v>
      </c>
      <c r="N28" s="1228">
        <f t="shared" si="4"/>
        <v>0</v>
      </c>
    </row>
    <row r="29" spans="1:14" ht="18" customHeight="1" x14ac:dyDescent="0.3">
      <c r="A29" s="470"/>
      <c r="B29" s="471"/>
      <c r="C29" s="1146" t="s">
        <v>732</v>
      </c>
      <c r="D29" s="498"/>
      <c r="E29" s="498"/>
      <c r="F29" s="498"/>
      <c r="G29" s="499">
        <v>3937</v>
      </c>
      <c r="H29" s="499">
        <v>3635</v>
      </c>
      <c r="I29" s="1142"/>
      <c r="J29" s="1142"/>
      <c r="K29" s="1142"/>
      <c r="L29" s="1143"/>
      <c r="M29" s="494">
        <v>2045</v>
      </c>
      <c r="N29" s="1228">
        <f t="shared" si="4"/>
        <v>9617</v>
      </c>
    </row>
    <row r="30" spans="1:14" ht="18" customHeight="1" x14ac:dyDescent="0.3">
      <c r="A30" s="470"/>
      <c r="B30" s="471"/>
      <c r="C30" s="1146" t="s">
        <v>733</v>
      </c>
      <c r="D30" s="498"/>
      <c r="E30" s="498"/>
      <c r="F30" s="498"/>
      <c r="G30" s="499"/>
      <c r="H30" s="499"/>
      <c r="I30" s="1142"/>
      <c r="J30" s="1142">
        <v>3462</v>
      </c>
      <c r="K30" s="1142"/>
      <c r="L30" s="1143"/>
      <c r="M30" s="494">
        <f t="shared" si="3"/>
        <v>934.74</v>
      </c>
      <c r="N30" s="1228">
        <f t="shared" si="4"/>
        <v>4396.74</v>
      </c>
    </row>
    <row r="31" spans="1:14" ht="18" customHeight="1" x14ac:dyDescent="0.3">
      <c r="A31" s="470"/>
      <c r="B31" s="471"/>
      <c r="C31" s="1146" t="s">
        <v>734</v>
      </c>
      <c r="D31" s="498"/>
      <c r="E31" s="498"/>
      <c r="F31" s="498"/>
      <c r="G31" s="499"/>
      <c r="H31" s="499"/>
      <c r="I31" s="1142"/>
      <c r="J31" s="1142">
        <v>2107</v>
      </c>
      <c r="K31" s="1142"/>
      <c r="L31" s="1143"/>
      <c r="M31" s="494">
        <f t="shared" si="3"/>
        <v>568.89</v>
      </c>
      <c r="N31" s="1228">
        <f t="shared" si="4"/>
        <v>2675.89</v>
      </c>
    </row>
    <row r="32" spans="1:14" ht="18" customHeight="1" x14ac:dyDescent="0.3">
      <c r="A32" s="470"/>
      <c r="B32" s="471"/>
      <c r="C32" s="1147" t="s">
        <v>660</v>
      </c>
      <c r="D32" s="1148"/>
      <c r="E32" s="1148"/>
      <c r="F32" s="1148"/>
      <c r="G32" s="478"/>
      <c r="H32" s="478"/>
      <c r="I32" s="1133"/>
      <c r="J32" s="1133"/>
      <c r="K32" s="1133"/>
      <c r="L32" s="1138"/>
      <c r="M32" s="494">
        <f t="shared" si="3"/>
        <v>0</v>
      </c>
      <c r="N32" s="1228">
        <f t="shared" si="4"/>
        <v>0</v>
      </c>
    </row>
    <row r="33" spans="1:14" s="496" customFormat="1" ht="18" customHeight="1" x14ac:dyDescent="0.3">
      <c r="A33" s="470"/>
      <c r="B33" s="471"/>
      <c r="C33" s="495" t="s">
        <v>732</v>
      </c>
      <c r="D33" s="473"/>
      <c r="E33" s="478"/>
      <c r="F33" s="478"/>
      <c r="G33" s="478">
        <v>1181</v>
      </c>
      <c r="H33" s="478"/>
      <c r="I33" s="1133"/>
      <c r="J33" s="1133"/>
      <c r="K33" s="1133"/>
      <c r="L33" s="1138"/>
      <c r="M33" s="494">
        <f t="shared" si="3"/>
        <v>318.87</v>
      </c>
      <c r="N33" s="1228">
        <f t="shared" si="4"/>
        <v>1499.87</v>
      </c>
    </row>
    <row r="34" spans="1:14" ht="18" customHeight="1" x14ac:dyDescent="0.3">
      <c r="A34" s="470"/>
      <c r="B34" s="471"/>
      <c r="C34" s="497" t="s">
        <v>733</v>
      </c>
      <c r="D34" s="498"/>
      <c r="E34" s="498"/>
      <c r="F34" s="498"/>
      <c r="G34" s="499"/>
      <c r="H34" s="499"/>
      <c r="I34" s="1142">
        <v>2756</v>
      </c>
      <c r="J34" s="1142">
        <v>787</v>
      </c>
      <c r="K34" s="1142"/>
      <c r="L34" s="1143"/>
      <c r="M34" s="494">
        <f t="shared" si="3"/>
        <v>956.61</v>
      </c>
      <c r="N34" s="1228">
        <f t="shared" si="4"/>
        <v>4499.6099999999997</v>
      </c>
    </row>
    <row r="35" spans="1:14" ht="18" customHeight="1" x14ac:dyDescent="0.3">
      <c r="A35" s="470"/>
      <c r="B35" s="471"/>
      <c r="C35" s="1147" t="s">
        <v>379</v>
      </c>
      <c r="D35" s="473"/>
      <c r="E35" s="478"/>
      <c r="F35" s="478"/>
      <c r="G35" s="478"/>
      <c r="H35" s="478"/>
      <c r="I35" s="1133"/>
      <c r="J35" s="1133"/>
      <c r="K35" s="1133"/>
      <c r="L35" s="1138"/>
      <c r="M35" s="494">
        <f t="shared" si="3"/>
        <v>0</v>
      </c>
      <c r="N35" s="1228">
        <f t="shared" si="4"/>
        <v>0</v>
      </c>
    </row>
    <row r="36" spans="1:14" ht="18" customHeight="1" x14ac:dyDescent="0.3">
      <c r="A36" s="470"/>
      <c r="B36" s="471"/>
      <c r="C36" s="472"/>
      <c r="D36" s="473"/>
      <c r="E36" s="478"/>
      <c r="F36" s="478"/>
      <c r="G36" s="478"/>
      <c r="H36" s="478"/>
      <c r="I36" s="1133"/>
      <c r="J36" s="1133"/>
      <c r="K36" s="1133"/>
      <c r="L36" s="1138"/>
      <c r="M36" s="494">
        <f t="shared" si="3"/>
        <v>0</v>
      </c>
      <c r="N36" s="1228">
        <f t="shared" si="4"/>
        <v>0</v>
      </c>
    </row>
    <row r="37" spans="1:14" ht="18" customHeight="1" thickBot="1" x14ac:dyDescent="0.35">
      <c r="A37" s="470"/>
      <c r="B37" s="471"/>
      <c r="C37" s="497"/>
      <c r="D37" s="498"/>
      <c r="E37" s="498"/>
      <c r="F37" s="498"/>
      <c r="G37" s="499"/>
      <c r="H37" s="499"/>
      <c r="I37" s="1142"/>
      <c r="J37" s="1142"/>
      <c r="K37" s="1142"/>
      <c r="L37" s="1143"/>
      <c r="M37" s="499"/>
      <c r="N37" s="1228">
        <f t="shared" si="4"/>
        <v>0</v>
      </c>
    </row>
    <row r="38" spans="1:14" s="484" customFormat="1" ht="24" customHeight="1" thickTop="1" thickBot="1" x14ac:dyDescent="0.35">
      <c r="A38" s="479"/>
      <c r="B38" s="480"/>
      <c r="C38" s="481" t="s">
        <v>439</v>
      </c>
      <c r="D38" s="482"/>
      <c r="E38" s="483">
        <f>SUM(E23:E37)</f>
        <v>0</v>
      </c>
      <c r="F38" s="483">
        <f t="shared" ref="F38:M38" si="5">SUM(F23:F37)</f>
        <v>0</v>
      </c>
      <c r="G38" s="483">
        <f t="shared" si="5"/>
        <v>5118</v>
      </c>
      <c r="H38" s="483">
        <f t="shared" si="5"/>
        <v>3635</v>
      </c>
      <c r="I38" s="483">
        <f t="shared" si="5"/>
        <v>2756</v>
      </c>
      <c r="J38" s="483">
        <f t="shared" si="5"/>
        <v>7080</v>
      </c>
      <c r="K38" s="483">
        <f t="shared" si="5"/>
        <v>0</v>
      </c>
      <c r="L38" s="483">
        <f t="shared" si="5"/>
        <v>0</v>
      </c>
      <c r="M38" s="483">
        <f t="shared" si="5"/>
        <v>5019.59</v>
      </c>
      <c r="N38" s="1229">
        <f>SUM(E38:M38)</f>
        <v>23608.59</v>
      </c>
    </row>
    <row r="39" spans="1:14" s="484" customFormat="1" ht="24" customHeight="1" thickTop="1" thickBot="1" x14ac:dyDescent="0.35">
      <c r="A39" s="500"/>
      <c r="B39" s="501"/>
      <c r="C39" s="502" t="s">
        <v>440</v>
      </c>
      <c r="D39" s="503"/>
      <c r="E39" s="504">
        <f t="shared" ref="E39:N39" si="6">E22+E38</f>
        <v>0</v>
      </c>
      <c r="F39" s="504">
        <f t="shared" si="6"/>
        <v>873680</v>
      </c>
      <c r="G39" s="504">
        <f t="shared" si="6"/>
        <v>5709</v>
      </c>
      <c r="H39" s="504">
        <f t="shared" si="6"/>
        <v>3635</v>
      </c>
      <c r="I39" s="504">
        <f t="shared" si="6"/>
        <v>404331</v>
      </c>
      <c r="J39" s="504">
        <f t="shared" si="6"/>
        <v>931658</v>
      </c>
      <c r="K39" s="504">
        <f t="shared" si="6"/>
        <v>0</v>
      </c>
      <c r="L39" s="504">
        <f t="shared" si="6"/>
        <v>0</v>
      </c>
      <c r="M39" s="505">
        <f t="shared" si="6"/>
        <v>599134.06999999995</v>
      </c>
      <c r="N39" s="1231">
        <f t="shared" si="6"/>
        <v>2818147.07</v>
      </c>
    </row>
    <row r="40" spans="1:14" ht="15.75" hidden="1" thickBot="1" x14ac:dyDescent="0.35">
      <c r="E40" s="1130">
        <v>4964663</v>
      </c>
      <c r="F40" s="1130">
        <v>825340</v>
      </c>
      <c r="G40" s="1130">
        <v>1807445</v>
      </c>
      <c r="J40" s="1130">
        <f>SUM(J23:J38)</f>
        <v>14160</v>
      </c>
      <c r="L40" s="1152">
        <v>4024489</v>
      </c>
      <c r="N40" s="1152">
        <v>728849</v>
      </c>
    </row>
    <row r="41" spans="1:14" s="1159" customFormat="1" ht="13.5" x14ac:dyDescent="0.3">
      <c r="A41" s="1153"/>
      <c r="B41" s="1154"/>
      <c r="C41" s="1155"/>
      <c r="D41" s="1156"/>
      <c r="E41" s="1157"/>
      <c r="F41" s="1157"/>
      <c r="G41" s="1157"/>
      <c r="H41" s="1157"/>
      <c r="I41" s="1157"/>
      <c r="J41" s="1157"/>
      <c r="K41" s="1157"/>
      <c r="L41" s="1158"/>
      <c r="M41" s="1158"/>
      <c r="N41" s="1158"/>
    </row>
  </sheetData>
  <sheetProtection selectLockedCells="1" selectUnlockedCells="1"/>
  <mergeCells count="8194">
    <mergeCell ref="O2:P2"/>
    <mergeCell ref="Q2:R2"/>
    <mergeCell ref="S2:T2"/>
    <mergeCell ref="U2:V2"/>
    <mergeCell ref="W2:X2"/>
    <mergeCell ref="A2:C2"/>
    <mergeCell ref="A4:N4"/>
    <mergeCell ref="A1:C1"/>
    <mergeCell ref="A3:N3"/>
    <mergeCell ref="E2:F2"/>
    <mergeCell ref="G2:H2"/>
    <mergeCell ref="I2:J2"/>
    <mergeCell ref="K2:L2"/>
    <mergeCell ref="M2:N2"/>
    <mergeCell ref="BC2:BD2"/>
    <mergeCell ref="BE2:BF2"/>
    <mergeCell ref="BG2:BH2"/>
    <mergeCell ref="BI2:BJ2"/>
    <mergeCell ref="BK2:BL2"/>
    <mergeCell ref="AS2:AT2"/>
    <mergeCell ref="AU2:AV2"/>
    <mergeCell ref="AW2:AX2"/>
    <mergeCell ref="AY2:AZ2"/>
    <mergeCell ref="BA2:BB2"/>
    <mergeCell ref="AI2:AJ2"/>
    <mergeCell ref="AK2:AL2"/>
    <mergeCell ref="AM2:AN2"/>
    <mergeCell ref="AO2:AP2"/>
    <mergeCell ref="AQ2:AR2"/>
    <mergeCell ref="Y2:Z2"/>
    <mergeCell ref="AA2:AB2"/>
    <mergeCell ref="AC2:AD2"/>
    <mergeCell ref="AE2:AF2"/>
    <mergeCell ref="AG2:AH2"/>
    <mergeCell ref="CQ2:CR2"/>
    <mergeCell ref="CS2:CT2"/>
    <mergeCell ref="CU2:CV2"/>
    <mergeCell ref="CW2:CX2"/>
    <mergeCell ref="CY2:CZ2"/>
    <mergeCell ref="CG2:CH2"/>
    <mergeCell ref="CI2:CJ2"/>
    <mergeCell ref="CK2:CL2"/>
    <mergeCell ref="CM2:CN2"/>
    <mergeCell ref="CO2:CP2"/>
    <mergeCell ref="BW2:BX2"/>
    <mergeCell ref="BY2:BZ2"/>
    <mergeCell ref="CA2:CB2"/>
    <mergeCell ref="CC2:CD2"/>
    <mergeCell ref="CE2:CF2"/>
    <mergeCell ref="BM2:BN2"/>
    <mergeCell ref="BO2:BP2"/>
    <mergeCell ref="BQ2:BR2"/>
    <mergeCell ref="BS2:BT2"/>
    <mergeCell ref="BU2:BV2"/>
    <mergeCell ref="EE2:EF2"/>
    <mergeCell ref="EG2:EH2"/>
    <mergeCell ref="EI2:EJ2"/>
    <mergeCell ref="EK2:EL2"/>
    <mergeCell ref="EM2:EN2"/>
    <mergeCell ref="DU2:DV2"/>
    <mergeCell ref="DW2:DX2"/>
    <mergeCell ref="DY2:DZ2"/>
    <mergeCell ref="EA2:EB2"/>
    <mergeCell ref="EC2:ED2"/>
    <mergeCell ref="DK2:DL2"/>
    <mergeCell ref="DM2:DN2"/>
    <mergeCell ref="DO2:DP2"/>
    <mergeCell ref="DQ2:DR2"/>
    <mergeCell ref="DS2:DT2"/>
    <mergeCell ref="DA2:DB2"/>
    <mergeCell ref="DC2:DD2"/>
    <mergeCell ref="DE2:DF2"/>
    <mergeCell ref="DG2:DH2"/>
    <mergeCell ref="DI2:DJ2"/>
    <mergeCell ref="FS2:FT2"/>
    <mergeCell ref="FU2:FV2"/>
    <mergeCell ref="FW2:FX2"/>
    <mergeCell ref="FY2:FZ2"/>
    <mergeCell ref="GA2:GB2"/>
    <mergeCell ref="FI2:FJ2"/>
    <mergeCell ref="FK2:FL2"/>
    <mergeCell ref="FM2:FN2"/>
    <mergeCell ref="FO2:FP2"/>
    <mergeCell ref="FQ2:FR2"/>
    <mergeCell ref="EY2:EZ2"/>
    <mergeCell ref="FA2:FB2"/>
    <mergeCell ref="FC2:FD2"/>
    <mergeCell ref="FE2:FF2"/>
    <mergeCell ref="FG2:FH2"/>
    <mergeCell ref="EO2:EP2"/>
    <mergeCell ref="EQ2:ER2"/>
    <mergeCell ref="ES2:ET2"/>
    <mergeCell ref="EU2:EV2"/>
    <mergeCell ref="EW2:EX2"/>
    <mergeCell ref="HG2:HH2"/>
    <mergeCell ref="HI2:HJ2"/>
    <mergeCell ref="HK2:HL2"/>
    <mergeCell ref="HM2:HN2"/>
    <mergeCell ref="HO2:HP2"/>
    <mergeCell ref="GW2:GX2"/>
    <mergeCell ref="GY2:GZ2"/>
    <mergeCell ref="HA2:HB2"/>
    <mergeCell ref="HC2:HD2"/>
    <mergeCell ref="HE2:HF2"/>
    <mergeCell ref="GM2:GN2"/>
    <mergeCell ref="GO2:GP2"/>
    <mergeCell ref="GQ2:GR2"/>
    <mergeCell ref="GS2:GT2"/>
    <mergeCell ref="GU2:GV2"/>
    <mergeCell ref="GC2:GD2"/>
    <mergeCell ref="GE2:GF2"/>
    <mergeCell ref="GG2:GH2"/>
    <mergeCell ref="GI2:GJ2"/>
    <mergeCell ref="GK2:GL2"/>
    <mergeCell ref="IU2:IV2"/>
    <mergeCell ref="IW2:IX2"/>
    <mergeCell ref="IY2:IZ2"/>
    <mergeCell ref="JA2:JB2"/>
    <mergeCell ref="JC2:JD2"/>
    <mergeCell ref="IK2:IL2"/>
    <mergeCell ref="IM2:IN2"/>
    <mergeCell ref="IO2:IP2"/>
    <mergeCell ref="IQ2:IR2"/>
    <mergeCell ref="IS2:IT2"/>
    <mergeCell ref="IA2:IB2"/>
    <mergeCell ref="IC2:ID2"/>
    <mergeCell ref="IE2:IF2"/>
    <mergeCell ref="IG2:IH2"/>
    <mergeCell ref="II2:IJ2"/>
    <mergeCell ref="HQ2:HR2"/>
    <mergeCell ref="HS2:HT2"/>
    <mergeCell ref="HU2:HV2"/>
    <mergeCell ref="HW2:HX2"/>
    <mergeCell ref="HY2:HZ2"/>
    <mergeCell ref="KI2:KJ2"/>
    <mergeCell ref="KK2:KL2"/>
    <mergeCell ref="KM2:KN2"/>
    <mergeCell ref="KO2:KP2"/>
    <mergeCell ref="KQ2:KR2"/>
    <mergeCell ref="JY2:JZ2"/>
    <mergeCell ref="KA2:KB2"/>
    <mergeCell ref="KC2:KD2"/>
    <mergeCell ref="KE2:KF2"/>
    <mergeCell ref="KG2:KH2"/>
    <mergeCell ref="JO2:JP2"/>
    <mergeCell ref="JQ2:JR2"/>
    <mergeCell ref="JS2:JT2"/>
    <mergeCell ref="JU2:JV2"/>
    <mergeCell ref="JW2:JX2"/>
    <mergeCell ref="JE2:JF2"/>
    <mergeCell ref="JG2:JH2"/>
    <mergeCell ref="JI2:JJ2"/>
    <mergeCell ref="JK2:JL2"/>
    <mergeCell ref="JM2:JN2"/>
    <mergeCell ref="LW2:LX2"/>
    <mergeCell ref="LY2:LZ2"/>
    <mergeCell ref="MA2:MB2"/>
    <mergeCell ref="MC2:MD2"/>
    <mergeCell ref="ME2:MF2"/>
    <mergeCell ref="LM2:LN2"/>
    <mergeCell ref="LO2:LP2"/>
    <mergeCell ref="LQ2:LR2"/>
    <mergeCell ref="LS2:LT2"/>
    <mergeCell ref="LU2:LV2"/>
    <mergeCell ref="LC2:LD2"/>
    <mergeCell ref="LE2:LF2"/>
    <mergeCell ref="LG2:LH2"/>
    <mergeCell ref="LI2:LJ2"/>
    <mergeCell ref="LK2:LL2"/>
    <mergeCell ref="KS2:KT2"/>
    <mergeCell ref="KU2:KV2"/>
    <mergeCell ref="KW2:KX2"/>
    <mergeCell ref="KY2:KZ2"/>
    <mergeCell ref="LA2:LB2"/>
    <mergeCell ref="NK2:NL2"/>
    <mergeCell ref="NM2:NN2"/>
    <mergeCell ref="NO2:NP2"/>
    <mergeCell ref="NQ2:NR2"/>
    <mergeCell ref="NS2:NT2"/>
    <mergeCell ref="NA2:NB2"/>
    <mergeCell ref="NC2:ND2"/>
    <mergeCell ref="NE2:NF2"/>
    <mergeCell ref="NG2:NH2"/>
    <mergeCell ref="NI2:NJ2"/>
    <mergeCell ref="MQ2:MR2"/>
    <mergeCell ref="MS2:MT2"/>
    <mergeCell ref="MU2:MV2"/>
    <mergeCell ref="MW2:MX2"/>
    <mergeCell ref="MY2:MZ2"/>
    <mergeCell ref="MG2:MH2"/>
    <mergeCell ref="MI2:MJ2"/>
    <mergeCell ref="MK2:ML2"/>
    <mergeCell ref="MM2:MN2"/>
    <mergeCell ref="MO2:MP2"/>
    <mergeCell ref="OY2:OZ2"/>
    <mergeCell ref="PA2:PB2"/>
    <mergeCell ref="PC2:PD2"/>
    <mergeCell ref="PE2:PF2"/>
    <mergeCell ref="PG2:PH2"/>
    <mergeCell ref="OO2:OP2"/>
    <mergeCell ref="OQ2:OR2"/>
    <mergeCell ref="OS2:OT2"/>
    <mergeCell ref="OU2:OV2"/>
    <mergeCell ref="OW2:OX2"/>
    <mergeCell ref="OE2:OF2"/>
    <mergeCell ref="OG2:OH2"/>
    <mergeCell ref="OI2:OJ2"/>
    <mergeCell ref="OK2:OL2"/>
    <mergeCell ref="OM2:ON2"/>
    <mergeCell ref="NU2:NV2"/>
    <mergeCell ref="NW2:NX2"/>
    <mergeCell ref="NY2:NZ2"/>
    <mergeCell ref="OA2:OB2"/>
    <mergeCell ref="OC2:OD2"/>
    <mergeCell ref="QM2:QN2"/>
    <mergeCell ref="QO2:QP2"/>
    <mergeCell ref="QQ2:QR2"/>
    <mergeCell ref="QS2:QT2"/>
    <mergeCell ref="QU2:QV2"/>
    <mergeCell ref="QC2:QD2"/>
    <mergeCell ref="QE2:QF2"/>
    <mergeCell ref="QG2:QH2"/>
    <mergeCell ref="QI2:QJ2"/>
    <mergeCell ref="QK2:QL2"/>
    <mergeCell ref="PS2:PT2"/>
    <mergeCell ref="PU2:PV2"/>
    <mergeCell ref="PW2:PX2"/>
    <mergeCell ref="PY2:PZ2"/>
    <mergeCell ref="QA2:QB2"/>
    <mergeCell ref="PI2:PJ2"/>
    <mergeCell ref="PK2:PL2"/>
    <mergeCell ref="PM2:PN2"/>
    <mergeCell ref="PO2:PP2"/>
    <mergeCell ref="PQ2:PR2"/>
    <mergeCell ref="SA2:SB2"/>
    <mergeCell ref="SC2:SD2"/>
    <mergeCell ref="SE2:SF2"/>
    <mergeCell ref="SG2:SH2"/>
    <mergeCell ref="SI2:SJ2"/>
    <mergeCell ref="RQ2:RR2"/>
    <mergeCell ref="RS2:RT2"/>
    <mergeCell ref="RU2:RV2"/>
    <mergeCell ref="RW2:RX2"/>
    <mergeCell ref="RY2:RZ2"/>
    <mergeCell ref="RG2:RH2"/>
    <mergeCell ref="RI2:RJ2"/>
    <mergeCell ref="RK2:RL2"/>
    <mergeCell ref="RM2:RN2"/>
    <mergeCell ref="RO2:RP2"/>
    <mergeCell ref="QW2:QX2"/>
    <mergeCell ref="QY2:QZ2"/>
    <mergeCell ref="RA2:RB2"/>
    <mergeCell ref="RC2:RD2"/>
    <mergeCell ref="RE2:RF2"/>
    <mergeCell ref="TO2:TP2"/>
    <mergeCell ref="TQ2:TR2"/>
    <mergeCell ref="TS2:TT2"/>
    <mergeCell ref="TU2:TV2"/>
    <mergeCell ref="TW2:TX2"/>
    <mergeCell ref="TE2:TF2"/>
    <mergeCell ref="TG2:TH2"/>
    <mergeCell ref="TI2:TJ2"/>
    <mergeCell ref="TK2:TL2"/>
    <mergeCell ref="TM2:TN2"/>
    <mergeCell ref="SU2:SV2"/>
    <mergeCell ref="SW2:SX2"/>
    <mergeCell ref="SY2:SZ2"/>
    <mergeCell ref="TA2:TB2"/>
    <mergeCell ref="TC2:TD2"/>
    <mergeCell ref="SK2:SL2"/>
    <mergeCell ref="SM2:SN2"/>
    <mergeCell ref="SO2:SP2"/>
    <mergeCell ref="SQ2:SR2"/>
    <mergeCell ref="SS2:ST2"/>
    <mergeCell ref="VC2:VD2"/>
    <mergeCell ref="VE2:VF2"/>
    <mergeCell ref="VG2:VH2"/>
    <mergeCell ref="VI2:VJ2"/>
    <mergeCell ref="VK2:VL2"/>
    <mergeCell ref="US2:UT2"/>
    <mergeCell ref="UU2:UV2"/>
    <mergeCell ref="UW2:UX2"/>
    <mergeCell ref="UY2:UZ2"/>
    <mergeCell ref="VA2:VB2"/>
    <mergeCell ref="UI2:UJ2"/>
    <mergeCell ref="UK2:UL2"/>
    <mergeCell ref="UM2:UN2"/>
    <mergeCell ref="UO2:UP2"/>
    <mergeCell ref="UQ2:UR2"/>
    <mergeCell ref="TY2:TZ2"/>
    <mergeCell ref="UA2:UB2"/>
    <mergeCell ref="UC2:UD2"/>
    <mergeCell ref="UE2:UF2"/>
    <mergeCell ref="UG2:UH2"/>
    <mergeCell ref="WQ2:WR2"/>
    <mergeCell ref="WS2:WT2"/>
    <mergeCell ref="WU2:WV2"/>
    <mergeCell ref="WW2:WX2"/>
    <mergeCell ref="WY2:WZ2"/>
    <mergeCell ref="WG2:WH2"/>
    <mergeCell ref="WI2:WJ2"/>
    <mergeCell ref="WK2:WL2"/>
    <mergeCell ref="WM2:WN2"/>
    <mergeCell ref="WO2:WP2"/>
    <mergeCell ref="VW2:VX2"/>
    <mergeCell ref="VY2:VZ2"/>
    <mergeCell ref="WA2:WB2"/>
    <mergeCell ref="WC2:WD2"/>
    <mergeCell ref="WE2:WF2"/>
    <mergeCell ref="VM2:VN2"/>
    <mergeCell ref="VO2:VP2"/>
    <mergeCell ref="VQ2:VR2"/>
    <mergeCell ref="VS2:VT2"/>
    <mergeCell ref="VU2:VV2"/>
    <mergeCell ref="YE2:YF2"/>
    <mergeCell ref="YG2:YH2"/>
    <mergeCell ref="YI2:YJ2"/>
    <mergeCell ref="YK2:YL2"/>
    <mergeCell ref="YM2:YN2"/>
    <mergeCell ref="XU2:XV2"/>
    <mergeCell ref="XW2:XX2"/>
    <mergeCell ref="XY2:XZ2"/>
    <mergeCell ref="YA2:YB2"/>
    <mergeCell ref="YC2:YD2"/>
    <mergeCell ref="XK2:XL2"/>
    <mergeCell ref="XM2:XN2"/>
    <mergeCell ref="XO2:XP2"/>
    <mergeCell ref="XQ2:XR2"/>
    <mergeCell ref="XS2:XT2"/>
    <mergeCell ref="XA2:XB2"/>
    <mergeCell ref="XC2:XD2"/>
    <mergeCell ref="XE2:XF2"/>
    <mergeCell ref="XG2:XH2"/>
    <mergeCell ref="XI2:XJ2"/>
    <mergeCell ref="ZS2:ZT2"/>
    <mergeCell ref="ZU2:ZV2"/>
    <mergeCell ref="ZW2:ZX2"/>
    <mergeCell ref="ZY2:ZZ2"/>
    <mergeCell ref="AAA2:AAB2"/>
    <mergeCell ref="ZI2:ZJ2"/>
    <mergeCell ref="ZK2:ZL2"/>
    <mergeCell ref="ZM2:ZN2"/>
    <mergeCell ref="ZO2:ZP2"/>
    <mergeCell ref="ZQ2:ZR2"/>
    <mergeCell ref="YY2:YZ2"/>
    <mergeCell ref="ZA2:ZB2"/>
    <mergeCell ref="ZC2:ZD2"/>
    <mergeCell ref="ZE2:ZF2"/>
    <mergeCell ref="ZG2:ZH2"/>
    <mergeCell ref="YO2:YP2"/>
    <mergeCell ref="YQ2:YR2"/>
    <mergeCell ref="YS2:YT2"/>
    <mergeCell ref="YU2:YV2"/>
    <mergeCell ref="YW2:YX2"/>
    <mergeCell ref="ABG2:ABH2"/>
    <mergeCell ref="ABI2:ABJ2"/>
    <mergeCell ref="ABK2:ABL2"/>
    <mergeCell ref="ABM2:ABN2"/>
    <mergeCell ref="ABO2:ABP2"/>
    <mergeCell ref="AAW2:AAX2"/>
    <mergeCell ref="AAY2:AAZ2"/>
    <mergeCell ref="ABA2:ABB2"/>
    <mergeCell ref="ABC2:ABD2"/>
    <mergeCell ref="ABE2:ABF2"/>
    <mergeCell ref="AAM2:AAN2"/>
    <mergeCell ref="AAO2:AAP2"/>
    <mergeCell ref="AAQ2:AAR2"/>
    <mergeCell ref="AAS2:AAT2"/>
    <mergeCell ref="AAU2:AAV2"/>
    <mergeCell ref="AAC2:AAD2"/>
    <mergeCell ref="AAE2:AAF2"/>
    <mergeCell ref="AAG2:AAH2"/>
    <mergeCell ref="AAI2:AAJ2"/>
    <mergeCell ref="AAK2:AAL2"/>
    <mergeCell ref="ACU2:ACV2"/>
    <mergeCell ref="ACW2:ACX2"/>
    <mergeCell ref="ACY2:ACZ2"/>
    <mergeCell ref="ADA2:ADB2"/>
    <mergeCell ref="ADC2:ADD2"/>
    <mergeCell ref="ACK2:ACL2"/>
    <mergeCell ref="ACM2:ACN2"/>
    <mergeCell ref="ACO2:ACP2"/>
    <mergeCell ref="ACQ2:ACR2"/>
    <mergeCell ref="ACS2:ACT2"/>
    <mergeCell ref="ACA2:ACB2"/>
    <mergeCell ref="ACC2:ACD2"/>
    <mergeCell ref="ACE2:ACF2"/>
    <mergeCell ref="ACG2:ACH2"/>
    <mergeCell ref="ACI2:ACJ2"/>
    <mergeCell ref="ABQ2:ABR2"/>
    <mergeCell ref="ABS2:ABT2"/>
    <mergeCell ref="ABU2:ABV2"/>
    <mergeCell ref="ABW2:ABX2"/>
    <mergeCell ref="ABY2:ABZ2"/>
    <mergeCell ref="AEI2:AEJ2"/>
    <mergeCell ref="AEK2:AEL2"/>
    <mergeCell ref="AEM2:AEN2"/>
    <mergeCell ref="AEO2:AEP2"/>
    <mergeCell ref="AEQ2:AER2"/>
    <mergeCell ref="ADY2:ADZ2"/>
    <mergeCell ref="AEA2:AEB2"/>
    <mergeCell ref="AEC2:AED2"/>
    <mergeCell ref="AEE2:AEF2"/>
    <mergeCell ref="AEG2:AEH2"/>
    <mergeCell ref="ADO2:ADP2"/>
    <mergeCell ref="ADQ2:ADR2"/>
    <mergeCell ref="ADS2:ADT2"/>
    <mergeCell ref="ADU2:ADV2"/>
    <mergeCell ref="ADW2:ADX2"/>
    <mergeCell ref="ADE2:ADF2"/>
    <mergeCell ref="ADG2:ADH2"/>
    <mergeCell ref="ADI2:ADJ2"/>
    <mergeCell ref="ADK2:ADL2"/>
    <mergeCell ref="ADM2:ADN2"/>
    <mergeCell ref="AFW2:AFX2"/>
    <mergeCell ref="AFY2:AFZ2"/>
    <mergeCell ref="AGA2:AGB2"/>
    <mergeCell ref="AGC2:AGD2"/>
    <mergeCell ref="AGE2:AGF2"/>
    <mergeCell ref="AFM2:AFN2"/>
    <mergeCell ref="AFO2:AFP2"/>
    <mergeCell ref="AFQ2:AFR2"/>
    <mergeCell ref="AFS2:AFT2"/>
    <mergeCell ref="AFU2:AFV2"/>
    <mergeCell ref="AFC2:AFD2"/>
    <mergeCell ref="AFE2:AFF2"/>
    <mergeCell ref="AFG2:AFH2"/>
    <mergeCell ref="AFI2:AFJ2"/>
    <mergeCell ref="AFK2:AFL2"/>
    <mergeCell ref="AES2:AET2"/>
    <mergeCell ref="AEU2:AEV2"/>
    <mergeCell ref="AEW2:AEX2"/>
    <mergeCell ref="AEY2:AEZ2"/>
    <mergeCell ref="AFA2:AFB2"/>
    <mergeCell ref="AHK2:AHL2"/>
    <mergeCell ref="AHM2:AHN2"/>
    <mergeCell ref="AHO2:AHP2"/>
    <mergeCell ref="AHQ2:AHR2"/>
    <mergeCell ref="AHS2:AHT2"/>
    <mergeCell ref="AHA2:AHB2"/>
    <mergeCell ref="AHC2:AHD2"/>
    <mergeCell ref="AHE2:AHF2"/>
    <mergeCell ref="AHG2:AHH2"/>
    <mergeCell ref="AHI2:AHJ2"/>
    <mergeCell ref="AGQ2:AGR2"/>
    <mergeCell ref="AGS2:AGT2"/>
    <mergeCell ref="AGU2:AGV2"/>
    <mergeCell ref="AGW2:AGX2"/>
    <mergeCell ref="AGY2:AGZ2"/>
    <mergeCell ref="AGG2:AGH2"/>
    <mergeCell ref="AGI2:AGJ2"/>
    <mergeCell ref="AGK2:AGL2"/>
    <mergeCell ref="AGM2:AGN2"/>
    <mergeCell ref="AGO2:AGP2"/>
    <mergeCell ref="AIY2:AIZ2"/>
    <mergeCell ref="AJA2:AJB2"/>
    <mergeCell ref="AJC2:AJD2"/>
    <mergeCell ref="AJE2:AJF2"/>
    <mergeCell ref="AJG2:AJH2"/>
    <mergeCell ref="AIO2:AIP2"/>
    <mergeCell ref="AIQ2:AIR2"/>
    <mergeCell ref="AIS2:AIT2"/>
    <mergeCell ref="AIU2:AIV2"/>
    <mergeCell ref="AIW2:AIX2"/>
    <mergeCell ref="AIE2:AIF2"/>
    <mergeCell ref="AIG2:AIH2"/>
    <mergeCell ref="AII2:AIJ2"/>
    <mergeCell ref="AIK2:AIL2"/>
    <mergeCell ref="AIM2:AIN2"/>
    <mergeCell ref="AHU2:AHV2"/>
    <mergeCell ref="AHW2:AHX2"/>
    <mergeCell ref="AHY2:AHZ2"/>
    <mergeCell ref="AIA2:AIB2"/>
    <mergeCell ref="AIC2:AID2"/>
    <mergeCell ref="AKM2:AKN2"/>
    <mergeCell ref="AKO2:AKP2"/>
    <mergeCell ref="AKQ2:AKR2"/>
    <mergeCell ref="AKS2:AKT2"/>
    <mergeCell ref="AKU2:AKV2"/>
    <mergeCell ref="AKC2:AKD2"/>
    <mergeCell ref="AKE2:AKF2"/>
    <mergeCell ref="AKG2:AKH2"/>
    <mergeCell ref="AKI2:AKJ2"/>
    <mergeCell ref="AKK2:AKL2"/>
    <mergeCell ref="AJS2:AJT2"/>
    <mergeCell ref="AJU2:AJV2"/>
    <mergeCell ref="AJW2:AJX2"/>
    <mergeCell ref="AJY2:AJZ2"/>
    <mergeCell ref="AKA2:AKB2"/>
    <mergeCell ref="AJI2:AJJ2"/>
    <mergeCell ref="AJK2:AJL2"/>
    <mergeCell ref="AJM2:AJN2"/>
    <mergeCell ref="AJO2:AJP2"/>
    <mergeCell ref="AJQ2:AJR2"/>
    <mergeCell ref="AMA2:AMB2"/>
    <mergeCell ref="AMC2:AMD2"/>
    <mergeCell ref="AME2:AMF2"/>
    <mergeCell ref="AMG2:AMH2"/>
    <mergeCell ref="AMI2:AMJ2"/>
    <mergeCell ref="ALQ2:ALR2"/>
    <mergeCell ref="ALS2:ALT2"/>
    <mergeCell ref="ALU2:ALV2"/>
    <mergeCell ref="ALW2:ALX2"/>
    <mergeCell ref="ALY2:ALZ2"/>
    <mergeCell ref="ALG2:ALH2"/>
    <mergeCell ref="ALI2:ALJ2"/>
    <mergeCell ref="ALK2:ALL2"/>
    <mergeCell ref="ALM2:ALN2"/>
    <mergeCell ref="ALO2:ALP2"/>
    <mergeCell ref="AKW2:AKX2"/>
    <mergeCell ref="AKY2:AKZ2"/>
    <mergeCell ref="ALA2:ALB2"/>
    <mergeCell ref="ALC2:ALD2"/>
    <mergeCell ref="ALE2:ALF2"/>
    <mergeCell ref="ANO2:ANP2"/>
    <mergeCell ref="ANQ2:ANR2"/>
    <mergeCell ref="ANS2:ANT2"/>
    <mergeCell ref="ANU2:ANV2"/>
    <mergeCell ref="ANW2:ANX2"/>
    <mergeCell ref="ANE2:ANF2"/>
    <mergeCell ref="ANG2:ANH2"/>
    <mergeCell ref="ANI2:ANJ2"/>
    <mergeCell ref="ANK2:ANL2"/>
    <mergeCell ref="ANM2:ANN2"/>
    <mergeCell ref="AMU2:AMV2"/>
    <mergeCell ref="AMW2:AMX2"/>
    <mergeCell ref="AMY2:AMZ2"/>
    <mergeCell ref="ANA2:ANB2"/>
    <mergeCell ref="ANC2:AND2"/>
    <mergeCell ref="AMK2:AML2"/>
    <mergeCell ref="AMM2:AMN2"/>
    <mergeCell ref="AMO2:AMP2"/>
    <mergeCell ref="AMQ2:AMR2"/>
    <mergeCell ref="AMS2:AMT2"/>
    <mergeCell ref="APC2:APD2"/>
    <mergeCell ref="APE2:APF2"/>
    <mergeCell ref="APG2:APH2"/>
    <mergeCell ref="API2:APJ2"/>
    <mergeCell ref="APK2:APL2"/>
    <mergeCell ref="AOS2:AOT2"/>
    <mergeCell ref="AOU2:AOV2"/>
    <mergeCell ref="AOW2:AOX2"/>
    <mergeCell ref="AOY2:AOZ2"/>
    <mergeCell ref="APA2:APB2"/>
    <mergeCell ref="AOI2:AOJ2"/>
    <mergeCell ref="AOK2:AOL2"/>
    <mergeCell ref="AOM2:AON2"/>
    <mergeCell ref="AOO2:AOP2"/>
    <mergeCell ref="AOQ2:AOR2"/>
    <mergeCell ref="ANY2:ANZ2"/>
    <mergeCell ref="AOA2:AOB2"/>
    <mergeCell ref="AOC2:AOD2"/>
    <mergeCell ref="AOE2:AOF2"/>
    <mergeCell ref="AOG2:AOH2"/>
    <mergeCell ref="AQQ2:AQR2"/>
    <mergeCell ref="AQS2:AQT2"/>
    <mergeCell ref="AQU2:AQV2"/>
    <mergeCell ref="AQW2:AQX2"/>
    <mergeCell ref="AQY2:AQZ2"/>
    <mergeCell ref="AQG2:AQH2"/>
    <mergeCell ref="AQI2:AQJ2"/>
    <mergeCell ref="AQK2:AQL2"/>
    <mergeCell ref="AQM2:AQN2"/>
    <mergeCell ref="AQO2:AQP2"/>
    <mergeCell ref="APW2:APX2"/>
    <mergeCell ref="APY2:APZ2"/>
    <mergeCell ref="AQA2:AQB2"/>
    <mergeCell ref="AQC2:AQD2"/>
    <mergeCell ref="AQE2:AQF2"/>
    <mergeCell ref="APM2:APN2"/>
    <mergeCell ref="APO2:APP2"/>
    <mergeCell ref="APQ2:APR2"/>
    <mergeCell ref="APS2:APT2"/>
    <mergeCell ref="APU2:APV2"/>
    <mergeCell ref="ASE2:ASF2"/>
    <mergeCell ref="ASG2:ASH2"/>
    <mergeCell ref="ASI2:ASJ2"/>
    <mergeCell ref="ASK2:ASL2"/>
    <mergeCell ref="ASM2:ASN2"/>
    <mergeCell ref="ARU2:ARV2"/>
    <mergeCell ref="ARW2:ARX2"/>
    <mergeCell ref="ARY2:ARZ2"/>
    <mergeCell ref="ASA2:ASB2"/>
    <mergeCell ref="ASC2:ASD2"/>
    <mergeCell ref="ARK2:ARL2"/>
    <mergeCell ref="ARM2:ARN2"/>
    <mergeCell ref="ARO2:ARP2"/>
    <mergeCell ref="ARQ2:ARR2"/>
    <mergeCell ref="ARS2:ART2"/>
    <mergeCell ref="ARA2:ARB2"/>
    <mergeCell ref="ARC2:ARD2"/>
    <mergeCell ref="ARE2:ARF2"/>
    <mergeCell ref="ARG2:ARH2"/>
    <mergeCell ref="ARI2:ARJ2"/>
    <mergeCell ref="ATS2:ATT2"/>
    <mergeCell ref="ATU2:ATV2"/>
    <mergeCell ref="ATW2:ATX2"/>
    <mergeCell ref="ATY2:ATZ2"/>
    <mergeCell ref="AUA2:AUB2"/>
    <mergeCell ref="ATI2:ATJ2"/>
    <mergeCell ref="ATK2:ATL2"/>
    <mergeCell ref="ATM2:ATN2"/>
    <mergeCell ref="ATO2:ATP2"/>
    <mergeCell ref="ATQ2:ATR2"/>
    <mergeCell ref="ASY2:ASZ2"/>
    <mergeCell ref="ATA2:ATB2"/>
    <mergeCell ref="ATC2:ATD2"/>
    <mergeCell ref="ATE2:ATF2"/>
    <mergeCell ref="ATG2:ATH2"/>
    <mergeCell ref="ASO2:ASP2"/>
    <mergeCell ref="ASQ2:ASR2"/>
    <mergeCell ref="ASS2:AST2"/>
    <mergeCell ref="ASU2:ASV2"/>
    <mergeCell ref="ASW2:ASX2"/>
    <mergeCell ref="AVG2:AVH2"/>
    <mergeCell ref="AVI2:AVJ2"/>
    <mergeCell ref="AVK2:AVL2"/>
    <mergeCell ref="AVM2:AVN2"/>
    <mergeCell ref="AVO2:AVP2"/>
    <mergeCell ref="AUW2:AUX2"/>
    <mergeCell ref="AUY2:AUZ2"/>
    <mergeCell ref="AVA2:AVB2"/>
    <mergeCell ref="AVC2:AVD2"/>
    <mergeCell ref="AVE2:AVF2"/>
    <mergeCell ref="AUM2:AUN2"/>
    <mergeCell ref="AUO2:AUP2"/>
    <mergeCell ref="AUQ2:AUR2"/>
    <mergeCell ref="AUS2:AUT2"/>
    <mergeCell ref="AUU2:AUV2"/>
    <mergeCell ref="AUC2:AUD2"/>
    <mergeCell ref="AUE2:AUF2"/>
    <mergeCell ref="AUG2:AUH2"/>
    <mergeCell ref="AUI2:AUJ2"/>
    <mergeCell ref="AUK2:AUL2"/>
    <mergeCell ref="AWU2:AWV2"/>
    <mergeCell ref="AWW2:AWX2"/>
    <mergeCell ref="AWY2:AWZ2"/>
    <mergeCell ref="AXA2:AXB2"/>
    <mergeCell ref="AXC2:AXD2"/>
    <mergeCell ref="AWK2:AWL2"/>
    <mergeCell ref="AWM2:AWN2"/>
    <mergeCell ref="AWO2:AWP2"/>
    <mergeCell ref="AWQ2:AWR2"/>
    <mergeCell ref="AWS2:AWT2"/>
    <mergeCell ref="AWA2:AWB2"/>
    <mergeCell ref="AWC2:AWD2"/>
    <mergeCell ref="AWE2:AWF2"/>
    <mergeCell ref="AWG2:AWH2"/>
    <mergeCell ref="AWI2:AWJ2"/>
    <mergeCell ref="AVQ2:AVR2"/>
    <mergeCell ref="AVS2:AVT2"/>
    <mergeCell ref="AVU2:AVV2"/>
    <mergeCell ref="AVW2:AVX2"/>
    <mergeCell ref="AVY2:AVZ2"/>
    <mergeCell ref="AYI2:AYJ2"/>
    <mergeCell ref="AYK2:AYL2"/>
    <mergeCell ref="AYM2:AYN2"/>
    <mergeCell ref="AYO2:AYP2"/>
    <mergeCell ref="AYQ2:AYR2"/>
    <mergeCell ref="AXY2:AXZ2"/>
    <mergeCell ref="AYA2:AYB2"/>
    <mergeCell ref="AYC2:AYD2"/>
    <mergeCell ref="AYE2:AYF2"/>
    <mergeCell ref="AYG2:AYH2"/>
    <mergeCell ref="AXO2:AXP2"/>
    <mergeCell ref="AXQ2:AXR2"/>
    <mergeCell ref="AXS2:AXT2"/>
    <mergeCell ref="AXU2:AXV2"/>
    <mergeCell ref="AXW2:AXX2"/>
    <mergeCell ref="AXE2:AXF2"/>
    <mergeCell ref="AXG2:AXH2"/>
    <mergeCell ref="AXI2:AXJ2"/>
    <mergeCell ref="AXK2:AXL2"/>
    <mergeCell ref="AXM2:AXN2"/>
    <mergeCell ref="AZW2:AZX2"/>
    <mergeCell ref="AZY2:AZZ2"/>
    <mergeCell ref="BAA2:BAB2"/>
    <mergeCell ref="BAC2:BAD2"/>
    <mergeCell ref="BAE2:BAF2"/>
    <mergeCell ref="AZM2:AZN2"/>
    <mergeCell ref="AZO2:AZP2"/>
    <mergeCell ref="AZQ2:AZR2"/>
    <mergeCell ref="AZS2:AZT2"/>
    <mergeCell ref="AZU2:AZV2"/>
    <mergeCell ref="AZC2:AZD2"/>
    <mergeCell ref="AZE2:AZF2"/>
    <mergeCell ref="AZG2:AZH2"/>
    <mergeCell ref="AZI2:AZJ2"/>
    <mergeCell ref="AZK2:AZL2"/>
    <mergeCell ref="AYS2:AYT2"/>
    <mergeCell ref="AYU2:AYV2"/>
    <mergeCell ref="AYW2:AYX2"/>
    <mergeCell ref="AYY2:AYZ2"/>
    <mergeCell ref="AZA2:AZB2"/>
    <mergeCell ref="BBK2:BBL2"/>
    <mergeCell ref="BBM2:BBN2"/>
    <mergeCell ref="BBO2:BBP2"/>
    <mergeCell ref="BBQ2:BBR2"/>
    <mergeCell ref="BBS2:BBT2"/>
    <mergeCell ref="BBA2:BBB2"/>
    <mergeCell ref="BBC2:BBD2"/>
    <mergeCell ref="BBE2:BBF2"/>
    <mergeCell ref="BBG2:BBH2"/>
    <mergeCell ref="BBI2:BBJ2"/>
    <mergeCell ref="BAQ2:BAR2"/>
    <mergeCell ref="BAS2:BAT2"/>
    <mergeCell ref="BAU2:BAV2"/>
    <mergeCell ref="BAW2:BAX2"/>
    <mergeCell ref="BAY2:BAZ2"/>
    <mergeCell ref="BAG2:BAH2"/>
    <mergeCell ref="BAI2:BAJ2"/>
    <mergeCell ref="BAK2:BAL2"/>
    <mergeCell ref="BAM2:BAN2"/>
    <mergeCell ref="BAO2:BAP2"/>
    <mergeCell ref="BCY2:BCZ2"/>
    <mergeCell ref="BDA2:BDB2"/>
    <mergeCell ref="BDC2:BDD2"/>
    <mergeCell ref="BDE2:BDF2"/>
    <mergeCell ref="BDG2:BDH2"/>
    <mergeCell ref="BCO2:BCP2"/>
    <mergeCell ref="BCQ2:BCR2"/>
    <mergeCell ref="BCS2:BCT2"/>
    <mergeCell ref="BCU2:BCV2"/>
    <mergeCell ref="BCW2:BCX2"/>
    <mergeCell ref="BCE2:BCF2"/>
    <mergeCell ref="BCG2:BCH2"/>
    <mergeCell ref="BCI2:BCJ2"/>
    <mergeCell ref="BCK2:BCL2"/>
    <mergeCell ref="BCM2:BCN2"/>
    <mergeCell ref="BBU2:BBV2"/>
    <mergeCell ref="BBW2:BBX2"/>
    <mergeCell ref="BBY2:BBZ2"/>
    <mergeCell ref="BCA2:BCB2"/>
    <mergeCell ref="BCC2:BCD2"/>
    <mergeCell ref="BEM2:BEN2"/>
    <mergeCell ref="BEO2:BEP2"/>
    <mergeCell ref="BEQ2:BER2"/>
    <mergeCell ref="BES2:BET2"/>
    <mergeCell ref="BEU2:BEV2"/>
    <mergeCell ref="BEC2:BED2"/>
    <mergeCell ref="BEE2:BEF2"/>
    <mergeCell ref="BEG2:BEH2"/>
    <mergeCell ref="BEI2:BEJ2"/>
    <mergeCell ref="BEK2:BEL2"/>
    <mergeCell ref="BDS2:BDT2"/>
    <mergeCell ref="BDU2:BDV2"/>
    <mergeCell ref="BDW2:BDX2"/>
    <mergeCell ref="BDY2:BDZ2"/>
    <mergeCell ref="BEA2:BEB2"/>
    <mergeCell ref="BDI2:BDJ2"/>
    <mergeCell ref="BDK2:BDL2"/>
    <mergeCell ref="BDM2:BDN2"/>
    <mergeCell ref="BDO2:BDP2"/>
    <mergeCell ref="BDQ2:BDR2"/>
    <mergeCell ref="BGA2:BGB2"/>
    <mergeCell ref="BGC2:BGD2"/>
    <mergeCell ref="BGE2:BGF2"/>
    <mergeCell ref="BGG2:BGH2"/>
    <mergeCell ref="BGI2:BGJ2"/>
    <mergeCell ref="BFQ2:BFR2"/>
    <mergeCell ref="BFS2:BFT2"/>
    <mergeCell ref="BFU2:BFV2"/>
    <mergeCell ref="BFW2:BFX2"/>
    <mergeCell ref="BFY2:BFZ2"/>
    <mergeCell ref="BFG2:BFH2"/>
    <mergeCell ref="BFI2:BFJ2"/>
    <mergeCell ref="BFK2:BFL2"/>
    <mergeCell ref="BFM2:BFN2"/>
    <mergeCell ref="BFO2:BFP2"/>
    <mergeCell ref="BEW2:BEX2"/>
    <mergeCell ref="BEY2:BEZ2"/>
    <mergeCell ref="BFA2:BFB2"/>
    <mergeCell ref="BFC2:BFD2"/>
    <mergeCell ref="BFE2:BFF2"/>
    <mergeCell ref="BHO2:BHP2"/>
    <mergeCell ref="BHQ2:BHR2"/>
    <mergeCell ref="BHS2:BHT2"/>
    <mergeCell ref="BHU2:BHV2"/>
    <mergeCell ref="BHW2:BHX2"/>
    <mergeCell ref="BHE2:BHF2"/>
    <mergeCell ref="BHG2:BHH2"/>
    <mergeCell ref="BHI2:BHJ2"/>
    <mergeCell ref="BHK2:BHL2"/>
    <mergeCell ref="BHM2:BHN2"/>
    <mergeCell ref="BGU2:BGV2"/>
    <mergeCell ref="BGW2:BGX2"/>
    <mergeCell ref="BGY2:BGZ2"/>
    <mergeCell ref="BHA2:BHB2"/>
    <mergeCell ref="BHC2:BHD2"/>
    <mergeCell ref="BGK2:BGL2"/>
    <mergeCell ref="BGM2:BGN2"/>
    <mergeCell ref="BGO2:BGP2"/>
    <mergeCell ref="BGQ2:BGR2"/>
    <mergeCell ref="BGS2:BGT2"/>
    <mergeCell ref="BJC2:BJD2"/>
    <mergeCell ref="BJE2:BJF2"/>
    <mergeCell ref="BJG2:BJH2"/>
    <mergeCell ref="BJI2:BJJ2"/>
    <mergeCell ref="BJK2:BJL2"/>
    <mergeCell ref="BIS2:BIT2"/>
    <mergeCell ref="BIU2:BIV2"/>
    <mergeCell ref="BIW2:BIX2"/>
    <mergeCell ref="BIY2:BIZ2"/>
    <mergeCell ref="BJA2:BJB2"/>
    <mergeCell ref="BII2:BIJ2"/>
    <mergeCell ref="BIK2:BIL2"/>
    <mergeCell ref="BIM2:BIN2"/>
    <mergeCell ref="BIO2:BIP2"/>
    <mergeCell ref="BIQ2:BIR2"/>
    <mergeCell ref="BHY2:BHZ2"/>
    <mergeCell ref="BIA2:BIB2"/>
    <mergeCell ref="BIC2:BID2"/>
    <mergeCell ref="BIE2:BIF2"/>
    <mergeCell ref="BIG2:BIH2"/>
    <mergeCell ref="BKQ2:BKR2"/>
    <mergeCell ref="BKS2:BKT2"/>
    <mergeCell ref="BKU2:BKV2"/>
    <mergeCell ref="BKW2:BKX2"/>
    <mergeCell ref="BKY2:BKZ2"/>
    <mergeCell ref="BKG2:BKH2"/>
    <mergeCell ref="BKI2:BKJ2"/>
    <mergeCell ref="BKK2:BKL2"/>
    <mergeCell ref="BKM2:BKN2"/>
    <mergeCell ref="BKO2:BKP2"/>
    <mergeCell ref="BJW2:BJX2"/>
    <mergeCell ref="BJY2:BJZ2"/>
    <mergeCell ref="BKA2:BKB2"/>
    <mergeCell ref="BKC2:BKD2"/>
    <mergeCell ref="BKE2:BKF2"/>
    <mergeCell ref="BJM2:BJN2"/>
    <mergeCell ref="BJO2:BJP2"/>
    <mergeCell ref="BJQ2:BJR2"/>
    <mergeCell ref="BJS2:BJT2"/>
    <mergeCell ref="BJU2:BJV2"/>
    <mergeCell ref="BME2:BMF2"/>
    <mergeCell ref="BMG2:BMH2"/>
    <mergeCell ref="BMI2:BMJ2"/>
    <mergeCell ref="BMK2:BML2"/>
    <mergeCell ref="BMM2:BMN2"/>
    <mergeCell ref="BLU2:BLV2"/>
    <mergeCell ref="BLW2:BLX2"/>
    <mergeCell ref="BLY2:BLZ2"/>
    <mergeCell ref="BMA2:BMB2"/>
    <mergeCell ref="BMC2:BMD2"/>
    <mergeCell ref="BLK2:BLL2"/>
    <mergeCell ref="BLM2:BLN2"/>
    <mergeCell ref="BLO2:BLP2"/>
    <mergeCell ref="BLQ2:BLR2"/>
    <mergeCell ref="BLS2:BLT2"/>
    <mergeCell ref="BLA2:BLB2"/>
    <mergeCell ref="BLC2:BLD2"/>
    <mergeCell ref="BLE2:BLF2"/>
    <mergeCell ref="BLG2:BLH2"/>
    <mergeCell ref="BLI2:BLJ2"/>
    <mergeCell ref="BNS2:BNT2"/>
    <mergeCell ref="BNU2:BNV2"/>
    <mergeCell ref="BNW2:BNX2"/>
    <mergeCell ref="BNY2:BNZ2"/>
    <mergeCell ref="BOA2:BOB2"/>
    <mergeCell ref="BNI2:BNJ2"/>
    <mergeCell ref="BNK2:BNL2"/>
    <mergeCell ref="BNM2:BNN2"/>
    <mergeCell ref="BNO2:BNP2"/>
    <mergeCell ref="BNQ2:BNR2"/>
    <mergeCell ref="BMY2:BMZ2"/>
    <mergeCell ref="BNA2:BNB2"/>
    <mergeCell ref="BNC2:BND2"/>
    <mergeCell ref="BNE2:BNF2"/>
    <mergeCell ref="BNG2:BNH2"/>
    <mergeCell ref="BMO2:BMP2"/>
    <mergeCell ref="BMQ2:BMR2"/>
    <mergeCell ref="BMS2:BMT2"/>
    <mergeCell ref="BMU2:BMV2"/>
    <mergeCell ref="BMW2:BMX2"/>
    <mergeCell ref="BPG2:BPH2"/>
    <mergeCell ref="BPI2:BPJ2"/>
    <mergeCell ref="BPK2:BPL2"/>
    <mergeCell ref="BPM2:BPN2"/>
    <mergeCell ref="BPO2:BPP2"/>
    <mergeCell ref="BOW2:BOX2"/>
    <mergeCell ref="BOY2:BOZ2"/>
    <mergeCell ref="BPA2:BPB2"/>
    <mergeCell ref="BPC2:BPD2"/>
    <mergeCell ref="BPE2:BPF2"/>
    <mergeCell ref="BOM2:BON2"/>
    <mergeCell ref="BOO2:BOP2"/>
    <mergeCell ref="BOQ2:BOR2"/>
    <mergeCell ref="BOS2:BOT2"/>
    <mergeCell ref="BOU2:BOV2"/>
    <mergeCell ref="BOC2:BOD2"/>
    <mergeCell ref="BOE2:BOF2"/>
    <mergeCell ref="BOG2:BOH2"/>
    <mergeCell ref="BOI2:BOJ2"/>
    <mergeCell ref="BOK2:BOL2"/>
    <mergeCell ref="BQU2:BQV2"/>
    <mergeCell ref="BQW2:BQX2"/>
    <mergeCell ref="BQY2:BQZ2"/>
    <mergeCell ref="BRA2:BRB2"/>
    <mergeCell ref="BRC2:BRD2"/>
    <mergeCell ref="BQK2:BQL2"/>
    <mergeCell ref="BQM2:BQN2"/>
    <mergeCell ref="BQO2:BQP2"/>
    <mergeCell ref="BQQ2:BQR2"/>
    <mergeCell ref="BQS2:BQT2"/>
    <mergeCell ref="BQA2:BQB2"/>
    <mergeCell ref="BQC2:BQD2"/>
    <mergeCell ref="BQE2:BQF2"/>
    <mergeCell ref="BQG2:BQH2"/>
    <mergeCell ref="BQI2:BQJ2"/>
    <mergeCell ref="BPQ2:BPR2"/>
    <mergeCell ref="BPS2:BPT2"/>
    <mergeCell ref="BPU2:BPV2"/>
    <mergeCell ref="BPW2:BPX2"/>
    <mergeCell ref="BPY2:BPZ2"/>
    <mergeCell ref="BSI2:BSJ2"/>
    <mergeCell ref="BSK2:BSL2"/>
    <mergeCell ref="BSM2:BSN2"/>
    <mergeCell ref="BSO2:BSP2"/>
    <mergeCell ref="BSQ2:BSR2"/>
    <mergeCell ref="BRY2:BRZ2"/>
    <mergeCell ref="BSA2:BSB2"/>
    <mergeCell ref="BSC2:BSD2"/>
    <mergeCell ref="BSE2:BSF2"/>
    <mergeCell ref="BSG2:BSH2"/>
    <mergeCell ref="BRO2:BRP2"/>
    <mergeCell ref="BRQ2:BRR2"/>
    <mergeCell ref="BRS2:BRT2"/>
    <mergeCell ref="BRU2:BRV2"/>
    <mergeCell ref="BRW2:BRX2"/>
    <mergeCell ref="BRE2:BRF2"/>
    <mergeCell ref="BRG2:BRH2"/>
    <mergeCell ref="BRI2:BRJ2"/>
    <mergeCell ref="BRK2:BRL2"/>
    <mergeCell ref="BRM2:BRN2"/>
    <mergeCell ref="BTW2:BTX2"/>
    <mergeCell ref="BTY2:BTZ2"/>
    <mergeCell ref="BUA2:BUB2"/>
    <mergeCell ref="BUC2:BUD2"/>
    <mergeCell ref="BUE2:BUF2"/>
    <mergeCell ref="BTM2:BTN2"/>
    <mergeCell ref="BTO2:BTP2"/>
    <mergeCell ref="BTQ2:BTR2"/>
    <mergeCell ref="BTS2:BTT2"/>
    <mergeCell ref="BTU2:BTV2"/>
    <mergeCell ref="BTC2:BTD2"/>
    <mergeCell ref="BTE2:BTF2"/>
    <mergeCell ref="BTG2:BTH2"/>
    <mergeCell ref="BTI2:BTJ2"/>
    <mergeCell ref="BTK2:BTL2"/>
    <mergeCell ref="BSS2:BST2"/>
    <mergeCell ref="BSU2:BSV2"/>
    <mergeCell ref="BSW2:BSX2"/>
    <mergeCell ref="BSY2:BSZ2"/>
    <mergeCell ref="BTA2:BTB2"/>
    <mergeCell ref="BVK2:BVL2"/>
    <mergeCell ref="BVM2:BVN2"/>
    <mergeCell ref="BVO2:BVP2"/>
    <mergeCell ref="BVQ2:BVR2"/>
    <mergeCell ref="BVS2:BVT2"/>
    <mergeCell ref="BVA2:BVB2"/>
    <mergeCell ref="BVC2:BVD2"/>
    <mergeCell ref="BVE2:BVF2"/>
    <mergeCell ref="BVG2:BVH2"/>
    <mergeCell ref="BVI2:BVJ2"/>
    <mergeCell ref="BUQ2:BUR2"/>
    <mergeCell ref="BUS2:BUT2"/>
    <mergeCell ref="BUU2:BUV2"/>
    <mergeCell ref="BUW2:BUX2"/>
    <mergeCell ref="BUY2:BUZ2"/>
    <mergeCell ref="BUG2:BUH2"/>
    <mergeCell ref="BUI2:BUJ2"/>
    <mergeCell ref="BUK2:BUL2"/>
    <mergeCell ref="BUM2:BUN2"/>
    <mergeCell ref="BUO2:BUP2"/>
    <mergeCell ref="BWY2:BWZ2"/>
    <mergeCell ref="BXA2:BXB2"/>
    <mergeCell ref="BXC2:BXD2"/>
    <mergeCell ref="BXE2:BXF2"/>
    <mergeCell ref="BXG2:BXH2"/>
    <mergeCell ref="BWO2:BWP2"/>
    <mergeCell ref="BWQ2:BWR2"/>
    <mergeCell ref="BWS2:BWT2"/>
    <mergeCell ref="BWU2:BWV2"/>
    <mergeCell ref="BWW2:BWX2"/>
    <mergeCell ref="BWE2:BWF2"/>
    <mergeCell ref="BWG2:BWH2"/>
    <mergeCell ref="BWI2:BWJ2"/>
    <mergeCell ref="BWK2:BWL2"/>
    <mergeCell ref="BWM2:BWN2"/>
    <mergeCell ref="BVU2:BVV2"/>
    <mergeCell ref="BVW2:BVX2"/>
    <mergeCell ref="BVY2:BVZ2"/>
    <mergeCell ref="BWA2:BWB2"/>
    <mergeCell ref="BWC2:BWD2"/>
    <mergeCell ref="BYM2:BYN2"/>
    <mergeCell ref="BYO2:BYP2"/>
    <mergeCell ref="BYQ2:BYR2"/>
    <mergeCell ref="BYS2:BYT2"/>
    <mergeCell ref="BYU2:BYV2"/>
    <mergeCell ref="BYC2:BYD2"/>
    <mergeCell ref="BYE2:BYF2"/>
    <mergeCell ref="BYG2:BYH2"/>
    <mergeCell ref="BYI2:BYJ2"/>
    <mergeCell ref="BYK2:BYL2"/>
    <mergeCell ref="BXS2:BXT2"/>
    <mergeCell ref="BXU2:BXV2"/>
    <mergeCell ref="BXW2:BXX2"/>
    <mergeCell ref="BXY2:BXZ2"/>
    <mergeCell ref="BYA2:BYB2"/>
    <mergeCell ref="BXI2:BXJ2"/>
    <mergeCell ref="BXK2:BXL2"/>
    <mergeCell ref="BXM2:BXN2"/>
    <mergeCell ref="BXO2:BXP2"/>
    <mergeCell ref="BXQ2:BXR2"/>
    <mergeCell ref="CAA2:CAB2"/>
    <mergeCell ref="CAC2:CAD2"/>
    <mergeCell ref="CAE2:CAF2"/>
    <mergeCell ref="CAG2:CAH2"/>
    <mergeCell ref="CAI2:CAJ2"/>
    <mergeCell ref="BZQ2:BZR2"/>
    <mergeCell ref="BZS2:BZT2"/>
    <mergeCell ref="BZU2:BZV2"/>
    <mergeCell ref="BZW2:BZX2"/>
    <mergeCell ref="BZY2:BZZ2"/>
    <mergeCell ref="BZG2:BZH2"/>
    <mergeCell ref="BZI2:BZJ2"/>
    <mergeCell ref="BZK2:BZL2"/>
    <mergeCell ref="BZM2:BZN2"/>
    <mergeCell ref="BZO2:BZP2"/>
    <mergeCell ref="BYW2:BYX2"/>
    <mergeCell ref="BYY2:BYZ2"/>
    <mergeCell ref="BZA2:BZB2"/>
    <mergeCell ref="BZC2:BZD2"/>
    <mergeCell ref="BZE2:BZF2"/>
    <mergeCell ref="CBO2:CBP2"/>
    <mergeCell ref="CBQ2:CBR2"/>
    <mergeCell ref="CBS2:CBT2"/>
    <mergeCell ref="CBU2:CBV2"/>
    <mergeCell ref="CBW2:CBX2"/>
    <mergeCell ref="CBE2:CBF2"/>
    <mergeCell ref="CBG2:CBH2"/>
    <mergeCell ref="CBI2:CBJ2"/>
    <mergeCell ref="CBK2:CBL2"/>
    <mergeCell ref="CBM2:CBN2"/>
    <mergeCell ref="CAU2:CAV2"/>
    <mergeCell ref="CAW2:CAX2"/>
    <mergeCell ref="CAY2:CAZ2"/>
    <mergeCell ref="CBA2:CBB2"/>
    <mergeCell ref="CBC2:CBD2"/>
    <mergeCell ref="CAK2:CAL2"/>
    <mergeCell ref="CAM2:CAN2"/>
    <mergeCell ref="CAO2:CAP2"/>
    <mergeCell ref="CAQ2:CAR2"/>
    <mergeCell ref="CAS2:CAT2"/>
    <mergeCell ref="CDC2:CDD2"/>
    <mergeCell ref="CDE2:CDF2"/>
    <mergeCell ref="CDG2:CDH2"/>
    <mergeCell ref="CDI2:CDJ2"/>
    <mergeCell ref="CDK2:CDL2"/>
    <mergeCell ref="CCS2:CCT2"/>
    <mergeCell ref="CCU2:CCV2"/>
    <mergeCell ref="CCW2:CCX2"/>
    <mergeCell ref="CCY2:CCZ2"/>
    <mergeCell ref="CDA2:CDB2"/>
    <mergeCell ref="CCI2:CCJ2"/>
    <mergeCell ref="CCK2:CCL2"/>
    <mergeCell ref="CCM2:CCN2"/>
    <mergeCell ref="CCO2:CCP2"/>
    <mergeCell ref="CCQ2:CCR2"/>
    <mergeCell ref="CBY2:CBZ2"/>
    <mergeCell ref="CCA2:CCB2"/>
    <mergeCell ref="CCC2:CCD2"/>
    <mergeCell ref="CCE2:CCF2"/>
    <mergeCell ref="CCG2:CCH2"/>
    <mergeCell ref="CEQ2:CER2"/>
    <mergeCell ref="CES2:CET2"/>
    <mergeCell ref="CEU2:CEV2"/>
    <mergeCell ref="CEW2:CEX2"/>
    <mergeCell ref="CEY2:CEZ2"/>
    <mergeCell ref="CEG2:CEH2"/>
    <mergeCell ref="CEI2:CEJ2"/>
    <mergeCell ref="CEK2:CEL2"/>
    <mergeCell ref="CEM2:CEN2"/>
    <mergeCell ref="CEO2:CEP2"/>
    <mergeCell ref="CDW2:CDX2"/>
    <mergeCell ref="CDY2:CDZ2"/>
    <mergeCell ref="CEA2:CEB2"/>
    <mergeCell ref="CEC2:CED2"/>
    <mergeCell ref="CEE2:CEF2"/>
    <mergeCell ref="CDM2:CDN2"/>
    <mergeCell ref="CDO2:CDP2"/>
    <mergeCell ref="CDQ2:CDR2"/>
    <mergeCell ref="CDS2:CDT2"/>
    <mergeCell ref="CDU2:CDV2"/>
    <mergeCell ref="CGE2:CGF2"/>
    <mergeCell ref="CGG2:CGH2"/>
    <mergeCell ref="CGI2:CGJ2"/>
    <mergeCell ref="CGK2:CGL2"/>
    <mergeCell ref="CGM2:CGN2"/>
    <mergeCell ref="CFU2:CFV2"/>
    <mergeCell ref="CFW2:CFX2"/>
    <mergeCell ref="CFY2:CFZ2"/>
    <mergeCell ref="CGA2:CGB2"/>
    <mergeCell ref="CGC2:CGD2"/>
    <mergeCell ref="CFK2:CFL2"/>
    <mergeCell ref="CFM2:CFN2"/>
    <mergeCell ref="CFO2:CFP2"/>
    <mergeCell ref="CFQ2:CFR2"/>
    <mergeCell ref="CFS2:CFT2"/>
    <mergeCell ref="CFA2:CFB2"/>
    <mergeCell ref="CFC2:CFD2"/>
    <mergeCell ref="CFE2:CFF2"/>
    <mergeCell ref="CFG2:CFH2"/>
    <mergeCell ref="CFI2:CFJ2"/>
    <mergeCell ref="CHS2:CHT2"/>
    <mergeCell ref="CHU2:CHV2"/>
    <mergeCell ref="CHW2:CHX2"/>
    <mergeCell ref="CHY2:CHZ2"/>
    <mergeCell ref="CIA2:CIB2"/>
    <mergeCell ref="CHI2:CHJ2"/>
    <mergeCell ref="CHK2:CHL2"/>
    <mergeCell ref="CHM2:CHN2"/>
    <mergeCell ref="CHO2:CHP2"/>
    <mergeCell ref="CHQ2:CHR2"/>
    <mergeCell ref="CGY2:CGZ2"/>
    <mergeCell ref="CHA2:CHB2"/>
    <mergeCell ref="CHC2:CHD2"/>
    <mergeCell ref="CHE2:CHF2"/>
    <mergeCell ref="CHG2:CHH2"/>
    <mergeCell ref="CGO2:CGP2"/>
    <mergeCell ref="CGQ2:CGR2"/>
    <mergeCell ref="CGS2:CGT2"/>
    <mergeCell ref="CGU2:CGV2"/>
    <mergeCell ref="CGW2:CGX2"/>
    <mergeCell ref="CJG2:CJH2"/>
    <mergeCell ref="CJI2:CJJ2"/>
    <mergeCell ref="CJK2:CJL2"/>
    <mergeCell ref="CJM2:CJN2"/>
    <mergeCell ref="CJO2:CJP2"/>
    <mergeCell ref="CIW2:CIX2"/>
    <mergeCell ref="CIY2:CIZ2"/>
    <mergeCell ref="CJA2:CJB2"/>
    <mergeCell ref="CJC2:CJD2"/>
    <mergeCell ref="CJE2:CJF2"/>
    <mergeCell ref="CIM2:CIN2"/>
    <mergeCell ref="CIO2:CIP2"/>
    <mergeCell ref="CIQ2:CIR2"/>
    <mergeCell ref="CIS2:CIT2"/>
    <mergeCell ref="CIU2:CIV2"/>
    <mergeCell ref="CIC2:CID2"/>
    <mergeCell ref="CIE2:CIF2"/>
    <mergeCell ref="CIG2:CIH2"/>
    <mergeCell ref="CII2:CIJ2"/>
    <mergeCell ref="CIK2:CIL2"/>
    <mergeCell ref="CKU2:CKV2"/>
    <mergeCell ref="CKW2:CKX2"/>
    <mergeCell ref="CKY2:CKZ2"/>
    <mergeCell ref="CLA2:CLB2"/>
    <mergeCell ref="CLC2:CLD2"/>
    <mergeCell ref="CKK2:CKL2"/>
    <mergeCell ref="CKM2:CKN2"/>
    <mergeCell ref="CKO2:CKP2"/>
    <mergeCell ref="CKQ2:CKR2"/>
    <mergeCell ref="CKS2:CKT2"/>
    <mergeCell ref="CKA2:CKB2"/>
    <mergeCell ref="CKC2:CKD2"/>
    <mergeCell ref="CKE2:CKF2"/>
    <mergeCell ref="CKG2:CKH2"/>
    <mergeCell ref="CKI2:CKJ2"/>
    <mergeCell ref="CJQ2:CJR2"/>
    <mergeCell ref="CJS2:CJT2"/>
    <mergeCell ref="CJU2:CJV2"/>
    <mergeCell ref="CJW2:CJX2"/>
    <mergeCell ref="CJY2:CJZ2"/>
    <mergeCell ref="CMI2:CMJ2"/>
    <mergeCell ref="CMK2:CML2"/>
    <mergeCell ref="CMM2:CMN2"/>
    <mergeCell ref="CMO2:CMP2"/>
    <mergeCell ref="CMQ2:CMR2"/>
    <mergeCell ref="CLY2:CLZ2"/>
    <mergeCell ref="CMA2:CMB2"/>
    <mergeCell ref="CMC2:CMD2"/>
    <mergeCell ref="CME2:CMF2"/>
    <mergeCell ref="CMG2:CMH2"/>
    <mergeCell ref="CLO2:CLP2"/>
    <mergeCell ref="CLQ2:CLR2"/>
    <mergeCell ref="CLS2:CLT2"/>
    <mergeCell ref="CLU2:CLV2"/>
    <mergeCell ref="CLW2:CLX2"/>
    <mergeCell ref="CLE2:CLF2"/>
    <mergeCell ref="CLG2:CLH2"/>
    <mergeCell ref="CLI2:CLJ2"/>
    <mergeCell ref="CLK2:CLL2"/>
    <mergeCell ref="CLM2:CLN2"/>
    <mergeCell ref="CNW2:CNX2"/>
    <mergeCell ref="CNY2:CNZ2"/>
    <mergeCell ref="COA2:COB2"/>
    <mergeCell ref="COC2:COD2"/>
    <mergeCell ref="COE2:COF2"/>
    <mergeCell ref="CNM2:CNN2"/>
    <mergeCell ref="CNO2:CNP2"/>
    <mergeCell ref="CNQ2:CNR2"/>
    <mergeCell ref="CNS2:CNT2"/>
    <mergeCell ref="CNU2:CNV2"/>
    <mergeCell ref="CNC2:CND2"/>
    <mergeCell ref="CNE2:CNF2"/>
    <mergeCell ref="CNG2:CNH2"/>
    <mergeCell ref="CNI2:CNJ2"/>
    <mergeCell ref="CNK2:CNL2"/>
    <mergeCell ref="CMS2:CMT2"/>
    <mergeCell ref="CMU2:CMV2"/>
    <mergeCell ref="CMW2:CMX2"/>
    <mergeCell ref="CMY2:CMZ2"/>
    <mergeCell ref="CNA2:CNB2"/>
    <mergeCell ref="CPK2:CPL2"/>
    <mergeCell ref="CPM2:CPN2"/>
    <mergeCell ref="CPO2:CPP2"/>
    <mergeCell ref="CPQ2:CPR2"/>
    <mergeCell ref="CPS2:CPT2"/>
    <mergeCell ref="CPA2:CPB2"/>
    <mergeCell ref="CPC2:CPD2"/>
    <mergeCell ref="CPE2:CPF2"/>
    <mergeCell ref="CPG2:CPH2"/>
    <mergeCell ref="CPI2:CPJ2"/>
    <mergeCell ref="COQ2:COR2"/>
    <mergeCell ref="COS2:COT2"/>
    <mergeCell ref="COU2:COV2"/>
    <mergeCell ref="COW2:COX2"/>
    <mergeCell ref="COY2:COZ2"/>
    <mergeCell ref="COG2:COH2"/>
    <mergeCell ref="COI2:COJ2"/>
    <mergeCell ref="COK2:COL2"/>
    <mergeCell ref="COM2:CON2"/>
    <mergeCell ref="COO2:COP2"/>
    <mergeCell ref="CQY2:CQZ2"/>
    <mergeCell ref="CRA2:CRB2"/>
    <mergeCell ref="CRC2:CRD2"/>
    <mergeCell ref="CRE2:CRF2"/>
    <mergeCell ref="CRG2:CRH2"/>
    <mergeCell ref="CQO2:CQP2"/>
    <mergeCell ref="CQQ2:CQR2"/>
    <mergeCell ref="CQS2:CQT2"/>
    <mergeCell ref="CQU2:CQV2"/>
    <mergeCell ref="CQW2:CQX2"/>
    <mergeCell ref="CQE2:CQF2"/>
    <mergeCell ref="CQG2:CQH2"/>
    <mergeCell ref="CQI2:CQJ2"/>
    <mergeCell ref="CQK2:CQL2"/>
    <mergeCell ref="CQM2:CQN2"/>
    <mergeCell ref="CPU2:CPV2"/>
    <mergeCell ref="CPW2:CPX2"/>
    <mergeCell ref="CPY2:CPZ2"/>
    <mergeCell ref="CQA2:CQB2"/>
    <mergeCell ref="CQC2:CQD2"/>
    <mergeCell ref="CSM2:CSN2"/>
    <mergeCell ref="CSO2:CSP2"/>
    <mergeCell ref="CSQ2:CSR2"/>
    <mergeCell ref="CSS2:CST2"/>
    <mergeCell ref="CSU2:CSV2"/>
    <mergeCell ref="CSC2:CSD2"/>
    <mergeCell ref="CSE2:CSF2"/>
    <mergeCell ref="CSG2:CSH2"/>
    <mergeCell ref="CSI2:CSJ2"/>
    <mergeCell ref="CSK2:CSL2"/>
    <mergeCell ref="CRS2:CRT2"/>
    <mergeCell ref="CRU2:CRV2"/>
    <mergeCell ref="CRW2:CRX2"/>
    <mergeCell ref="CRY2:CRZ2"/>
    <mergeCell ref="CSA2:CSB2"/>
    <mergeCell ref="CRI2:CRJ2"/>
    <mergeCell ref="CRK2:CRL2"/>
    <mergeCell ref="CRM2:CRN2"/>
    <mergeCell ref="CRO2:CRP2"/>
    <mergeCell ref="CRQ2:CRR2"/>
    <mergeCell ref="CUA2:CUB2"/>
    <mergeCell ref="CUC2:CUD2"/>
    <mergeCell ref="CUE2:CUF2"/>
    <mergeCell ref="CUG2:CUH2"/>
    <mergeCell ref="CUI2:CUJ2"/>
    <mergeCell ref="CTQ2:CTR2"/>
    <mergeCell ref="CTS2:CTT2"/>
    <mergeCell ref="CTU2:CTV2"/>
    <mergeCell ref="CTW2:CTX2"/>
    <mergeCell ref="CTY2:CTZ2"/>
    <mergeCell ref="CTG2:CTH2"/>
    <mergeCell ref="CTI2:CTJ2"/>
    <mergeCell ref="CTK2:CTL2"/>
    <mergeCell ref="CTM2:CTN2"/>
    <mergeCell ref="CTO2:CTP2"/>
    <mergeCell ref="CSW2:CSX2"/>
    <mergeCell ref="CSY2:CSZ2"/>
    <mergeCell ref="CTA2:CTB2"/>
    <mergeCell ref="CTC2:CTD2"/>
    <mergeCell ref="CTE2:CTF2"/>
    <mergeCell ref="CVO2:CVP2"/>
    <mergeCell ref="CVQ2:CVR2"/>
    <mergeCell ref="CVS2:CVT2"/>
    <mergeCell ref="CVU2:CVV2"/>
    <mergeCell ref="CVW2:CVX2"/>
    <mergeCell ref="CVE2:CVF2"/>
    <mergeCell ref="CVG2:CVH2"/>
    <mergeCell ref="CVI2:CVJ2"/>
    <mergeCell ref="CVK2:CVL2"/>
    <mergeCell ref="CVM2:CVN2"/>
    <mergeCell ref="CUU2:CUV2"/>
    <mergeCell ref="CUW2:CUX2"/>
    <mergeCell ref="CUY2:CUZ2"/>
    <mergeCell ref="CVA2:CVB2"/>
    <mergeCell ref="CVC2:CVD2"/>
    <mergeCell ref="CUK2:CUL2"/>
    <mergeCell ref="CUM2:CUN2"/>
    <mergeCell ref="CUO2:CUP2"/>
    <mergeCell ref="CUQ2:CUR2"/>
    <mergeCell ref="CUS2:CUT2"/>
    <mergeCell ref="CXC2:CXD2"/>
    <mergeCell ref="CXE2:CXF2"/>
    <mergeCell ref="CXG2:CXH2"/>
    <mergeCell ref="CXI2:CXJ2"/>
    <mergeCell ref="CXK2:CXL2"/>
    <mergeCell ref="CWS2:CWT2"/>
    <mergeCell ref="CWU2:CWV2"/>
    <mergeCell ref="CWW2:CWX2"/>
    <mergeCell ref="CWY2:CWZ2"/>
    <mergeCell ref="CXA2:CXB2"/>
    <mergeCell ref="CWI2:CWJ2"/>
    <mergeCell ref="CWK2:CWL2"/>
    <mergeCell ref="CWM2:CWN2"/>
    <mergeCell ref="CWO2:CWP2"/>
    <mergeCell ref="CWQ2:CWR2"/>
    <mergeCell ref="CVY2:CVZ2"/>
    <mergeCell ref="CWA2:CWB2"/>
    <mergeCell ref="CWC2:CWD2"/>
    <mergeCell ref="CWE2:CWF2"/>
    <mergeCell ref="CWG2:CWH2"/>
    <mergeCell ref="CYQ2:CYR2"/>
    <mergeCell ref="CYS2:CYT2"/>
    <mergeCell ref="CYU2:CYV2"/>
    <mergeCell ref="CYW2:CYX2"/>
    <mergeCell ref="CYY2:CYZ2"/>
    <mergeCell ref="CYG2:CYH2"/>
    <mergeCell ref="CYI2:CYJ2"/>
    <mergeCell ref="CYK2:CYL2"/>
    <mergeCell ref="CYM2:CYN2"/>
    <mergeCell ref="CYO2:CYP2"/>
    <mergeCell ref="CXW2:CXX2"/>
    <mergeCell ref="CXY2:CXZ2"/>
    <mergeCell ref="CYA2:CYB2"/>
    <mergeCell ref="CYC2:CYD2"/>
    <mergeCell ref="CYE2:CYF2"/>
    <mergeCell ref="CXM2:CXN2"/>
    <mergeCell ref="CXO2:CXP2"/>
    <mergeCell ref="CXQ2:CXR2"/>
    <mergeCell ref="CXS2:CXT2"/>
    <mergeCell ref="CXU2:CXV2"/>
    <mergeCell ref="DAE2:DAF2"/>
    <mergeCell ref="DAG2:DAH2"/>
    <mergeCell ref="DAI2:DAJ2"/>
    <mergeCell ref="DAK2:DAL2"/>
    <mergeCell ref="DAM2:DAN2"/>
    <mergeCell ref="CZU2:CZV2"/>
    <mergeCell ref="CZW2:CZX2"/>
    <mergeCell ref="CZY2:CZZ2"/>
    <mergeCell ref="DAA2:DAB2"/>
    <mergeCell ref="DAC2:DAD2"/>
    <mergeCell ref="CZK2:CZL2"/>
    <mergeCell ref="CZM2:CZN2"/>
    <mergeCell ref="CZO2:CZP2"/>
    <mergeCell ref="CZQ2:CZR2"/>
    <mergeCell ref="CZS2:CZT2"/>
    <mergeCell ref="CZA2:CZB2"/>
    <mergeCell ref="CZC2:CZD2"/>
    <mergeCell ref="CZE2:CZF2"/>
    <mergeCell ref="CZG2:CZH2"/>
    <mergeCell ref="CZI2:CZJ2"/>
    <mergeCell ref="DBS2:DBT2"/>
    <mergeCell ref="DBU2:DBV2"/>
    <mergeCell ref="DBW2:DBX2"/>
    <mergeCell ref="DBY2:DBZ2"/>
    <mergeCell ref="DCA2:DCB2"/>
    <mergeCell ref="DBI2:DBJ2"/>
    <mergeCell ref="DBK2:DBL2"/>
    <mergeCell ref="DBM2:DBN2"/>
    <mergeCell ref="DBO2:DBP2"/>
    <mergeCell ref="DBQ2:DBR2"/>
    <mergeCell ref="DAY2:DAZ2"/>
    <mergeCell ref="DBA2:DBB2"/>
    <mergeCell ref="DBC2:DBD2"/>
    <mergeCell ref="DBE2:DBF2"/>
    <mergeCell ref="DBG2:DBH2"/>
    <mergeCell ref="DAO2:DAP2"/>
    <mergeCell ref="DAQ2:DAR2"/>
    <mergeCell ref="DAS2:DAT2"/>
    <mergeCell ref="DAU2:DAV2"/>
    <mergeCell ref="DAW2:DAX2"/>
    <mergeCell ref="DDG2:DDH2"/>
    <mergeCell ref="DDI2:DDJ2"/>
    <mergeCell ref="DDK2:DDL2"/>
    <mergeCell ref="DDM2:DDN2"/>
    <mergeCell ref="DDO2:DDP2"/>
    <mergeCell ref="DCW2:DCX2"/>
    <mergeCell ref="DCY2:DCZ2"/>
    <mergeCell ref="DDA2:DDB2"/>
    <mergeCell ref="DDC2:DDD2"/>
    <mergeCell ref="DDE2:DDF2"/>
    <mergeCell ref="DCM2:DCN2"/>
    <mergeCell ref="DCO2:DCP2"/>
    <mergeCell ref="DCQ2:DCR2"/>
    <mergeCell ref="DCS2:DCT2"/>
    <mergeCell ref="DCU2:DCV2"/>
    <mergeCell ref="DCC2:DCD2"/>
    <mergeCell ref="DCE2:DCF2"/>
    <mergeCell ref="DCG2:DCH2"/>
    <mergeCell ref="DCI2:DCJ2"/>
    <mergeCell ref="DCK2:DCL2"/>
    <mergeCell ref="DEU2:DEV2"/>
    <mergeCell ref="DEW2:DEX2"/>
    <mergeCell ref="DEY2:DEZ2"/>
    <mergeCell ref="DFA2:DFB2"/>
    <mergeCell ref="DFC2:DFD2"/>
    <mergeCell ref="DEK2:DEL2"/>
    <mergeCell ref="DEM2:DEN2"/>
    <mergeCell ref="DEO2:DEP2"/>
    <mergeCell ref="DEQ2:DER2"/>
    <mergeCell ref="DES2:DET2"/>
    <mergeCell ref="DEA2:DEB2"/>
    <mergeCell ref="DEC2:DED2"/>
    <mergeCell ref="DEE2:DEF2"/>
    <mergeCell ref="DEG2:DEH2"/>
    <mergeCell ref="DEI2:DEJ2"/>
    <mergeCell ref="DDQ2:DDR2"/>
    <mergeCell ref="DDS2:DDT2"/>
    <mergeCell ref="DDU2:DDV2"/>
    <mergeCell ref="DDW2:DDX2"/>
    <mergeCell ref="DDY2:DDZ2"/>
    <mergeCell ref="DGI2:DGJ2"/>
    <mergeCell ref="DGK2:DGL2"/>
    <mergeCell ref="DGM2:DGN2"/>
    <mergeCell ref="DGO2:DGP2"/>
    <mergeCell ref="DGQ2:DGR2"/>
    <mergeCell ref="DFY2:DFZ2"/>
    <mergeCell ref="DGA2:DGB2"/>
    <mergeCell ref="DGC2:DGD2"/>
    <mergeCell ref="DGE2:DGF2"/>
    <mergeCell ref="DGG2:DGH2"/>
    <mergeCell ref="DFO2:DFP2"/>
    <mergeCell ref="DFQ2:DFR2"/>
    <mergeCell ref="DFS2:DFT2"/>
    <mergeCell ref="DFU2:DFV2"/>
    <mergeCell ref="DFW2:DFX2"/>
    <mergeCell ref="DFE2:DFF2"/>
    <mergeCell ref="DFG2:DFH2"/>
    <mergeCell ref="DFI2:DFJ2"/>
    <mergeCell ref="DFK2:DFL2"/>
    <mergeCell ref="DFM2:DFN2"/>
    <mergeCell ref="DHW2:DHX2"/>
    <mergeCell ref="DHY2:DHZ2"/>
    <mergeCell ref="DIA2:DIB2"/>
    <mergeCell ref="DIC2:DID2"/>
    <mergeCell ref="DIE2:DIF2"/>
    <mergeCell ref="DHM2:DHN2"/>
    <mergeCell ref="DHO2:DHP2"/>
    <mergeCell ref="DHQ2:DHR2"/>
    <mergeCell ref="DHS2:DHT2"/>
    <mergeCell ref="DHU2:DHV2"/>
    <mergeCell ref="DHC2:DHD2"/>
    <mergeCell ref="DHE2:DHF2"/>
    <mergeCell ref="DHG2:DHH2"/>
    <mergeCell ref="DHI2:DHJ2"/>
    <mergeCell ref="DHK2:DHL2"/>
    <mergeCell ref="DGS2:DGT2"/>
    <mergeCell ref="DGU2:DGV2"/>
    <mergeCell ref="DGW2:DGX2"/>
    <mergeCell ref="DGY2:DGZ2"/>
    <mergeCell ref="DHA2:DHB2"/>
    <mergeCell ref="DJK2:DJL2"/>
    <mergeCell ref="DJM2:DJN2"/>
    <mergeCell ref="DJO2:DJP2"/>
    <mergeCell ref="DJQ2:DJR2"/>
    <mergeCell ref="DJS2:DJT2"/>
    <mergeCell ref="DJA2:DJB2"/>
    <mergeCell ref="DJC2:DJD2"/>
    <mergeCell ref="DJE2:DJF2"/>
    <mergeCell ref="DJG2:DJH2"/>
    <mergeCell ref="DJI2:DJJ2"/>
    <mergeCell ref="DIQ2:DIR2"/>
    <mergeCell ref="DIS2:DIT2"/>
    <mergeCell ref="DIU2:DIV2"/>
    <mergeCell ref="DIW2:DIX2"/>
    <mergeCell ref="DIY2:DIZ2"/>
    <mergeCell ref="DIG2:DIH2"/>
    <mergeCell ref="DII2:DIJ2"/>
    <mergeCell ref="DIK2:DIL2"/>
    <mergeCell ref="DIM2:DIN2"/>
    <mergeCell ref="DIO2:DIP2"/>
    <mergeCell ref="DKY2:DKZ2"/>
    <mergeCell ref="DLA2:DLB2"/>
    <mergeCell ref="DLC2:DLD2"/>
    <mergeCell ref="DLE2:DLF2"/>
    <mergeCell ref="DLG2:DLH2"/>
    <mergeCell ref="DKO2:DKP2"/>
    <mergeCell ref="DKQ2:DKR2"/>
    <mergeCell ref="DKS2:DKT2"/>
    <mergeCell ref="DKU2:DKV2"/>
    <mergeCell ref="DKW2:DKX2"/>
    <mergeCell ref="DKE2:DKF2"/>
    <mergeCell ref="DKG2:DKH2"/>
    <mergeCell ref="DKI2:DKJ2"/>
    <mergeCell ref="DKK2:DKL2"/>
    <mergeCell ref="DKM2:DKN2"/>
    <mergeCell ref="DJU2:DJV2"/>
    <mergeCell ref="DJW2:DJX2"/>
    <mergeCell ref="DJY2:DJZ2"/>
    <mergeCell ref="DKA2:DKB2"/>
    <mergeCell ref="DKC2:DKD2"/>
    <mergeCell ref="DMM2:DMN2"/>
    <mergeCell ref="DMO2:DMP2"/>
    <mergeCell ref="DMQ2:DMR2"/>
    <mergeCell ref="DMS2:DMT2"/>
    <mergeCell ref="DMU2:DMV2"/>
    <mergeCell ref="DMC2:DMD2"/>
    <mergeCell ref="DME2:DMF2"/>
    <mergeCell ref="DMG2:DMH2"/>
    <mergeCell ref="DMI2:DMJ2"/>
    <mergeCell ref="DMK2:DML2"/>
    <mergeCell ref="DLS2:DLT2"/>
    <mergeCell ref="DLU2:DLV2"/>
    <mergeCell ref="DLW2:DLX2"/>
    <mergeCell ref="DLY2:DLZ2"/>
    <mergeCell ref="DMA2:DMB2"/>
    <mergeCell ref="DLI2:DLJ2"/>
    <mergeCell ref="DLK2:DLL2"/>
    <mergeCell ref="DLM2:DLN2"/>
    <mergeCell ref="DLO2:DLP2"/>
    <mergeCell ref="DLQ2:DLR2"/>
    <mergeCell ref="DOA2:DOB2"/>
    <mergeCell ref="DOC2:DOD2"/>
    <mergeCell ref="DOE2:DOF2"/>
    <mergeCell ref="DOG2:DOH2"/>
    <mergeCell ref="DOI2:DOJ2"/>
    <mergeCell ref="DNQ2:DNR2"/>
    <mergeCell ref="DNS2:DNT2"/>
    <mergeCell ref="DNU2:DNV2"/>
    <mergeCell ref="DNW2:DNX2"/>
    <mergeCell ref="DNY2:DNZ2"/>
    <mergeCell ref="DNG2:DNH2"/>
    <mergeCell ref="DNI2:DNJ2"/>
    <mergeCell ref="DNK2:DNL2"/>
    <mergeCell ref="DNM2:DNN2"/>
    <mergeCell ref="DNO2:DNP2"/>
    <mergeCell ref="DMW2:DMX2"/>
    <mergeCell ref="DMY2:DMZ2"/>
    <mergeCell ref="DNA2:DNB2"/>
    <mergeCell ref="DNC2:DND2"/>
    <mergeCell ref="DNE2:DNF2"/>
    <mergeCell ref="DPO2:DPP2"/>
    <mergeCell ref="DPQ2:DPR2"/>
    <mergeCell ref="DPS2:DPT2"/>
    <mergeCell ref="DPU2:DPV2"/>
    <mergeCell ref="DPW2:DPX2"/>
    <mergeCell ref="DPE2:DPF2"/>
    <mergeCell ref="DPG2:DPH2"/>
    <mergeCell ref="DPI2:DPJ2"/>
    <mergeCell ref="DPK2:DPL2"/>
    <mergeCell ref="DPM2:DPN2"/>
    <mergeCell ref="DOU2:DOV2"/>
    <mergeCell ref="DOW2:DOX2"/>
    <mergeCell ref="DOY2:DOZ2"/>
    <mergeCell ref="DPA2:DPB2"/>
    <mergeCell ref="DPC2:DPD2"/>
    <mergeCell ref="DOK2:DOL2"/>
    <mergeCell ref="DOM2:DON2"/>
    <mergeCell ref="DOO2:DOP2"/>
    <mergeCell ref="DOQ2:DOR2"/>
    <mergeCell ref="DOS2:DOT2"/>
    <mergeCell ref="DRC2:DRD2"/>
    <mergeCell ref="DRE2:DRF2"/>
    <mergeCell ref="DRG2:DRH2"/>
    <mergeCell ref="DRI2:DRJ2"/>
    <mergeCell ref="DRK2:DRL2"/>
    <mergeCell ref="DQS2:DQT2"/>
    <mergeCell ref="DQU2:DQV2"/>
    <mergeCell ref="DQW2:DQX2"/>
    <mergeCell ref="DQY2:DQZ2"/>
    <mergeCell ref="DRA2:DRB2"/>
    <mergeCell ref="DQI2:DQJ2"/>
    <mergeCell ref="DQK2:DQL2"/>
    <mergeCell ref="DQM2:DQN2"/>
    <mergeCell ref="DQO2:DQP2"/>
    <mergeCell ref="DQQ2:DQR2"/>
    <mergeCell ref="DPY2:DPZ2"/>
    <mergeCell ref="DQA2:DQB2"/>
    <mergeCell ref="DQC2:DQD2"/>
    <mergeCell ref="DQE2:DQF2"/>
    <mergeCell ref="DQG2:DQH2"/>
    <mergeCell ref="DSQ2:DSR2"/>
    <mergeCell ref="DSS2:DST2"/>
    <mergeCell ref="DSU2:DSV2"/>
    <mergeCell ref="DSW2:DSX2"/>
    <mergeCell ref="DSY2:DSZ2"/>
    <mergeCell ref="DSG2:DSH2"/>
    <mergeCell ref="DSI2:DSJ2"/>
    <mergeCell ref="DSK2:DSL2"/>
    <mergeCell ref="DSM2:DSN2"/>
    <mergeCell ref="DSO2:DSP2"/>
    <mergeCell ref="DRW2:DRX2"/>
    <mergeCell ref="DRY2:DRZ2"/>
    <mergeCell ref="DSA2:DSB2"/>
    <mergeCell ref="DSC2:DSD2"/>
    <mergeCell ref="DSE2:DSF2"/>
    <mergeCell ref="DRM2:DRN2"/>
    <mergeCell ref="DRO2:DRP2"/>
    <mergeCell ref="DRQ2:DRR2"/>
    <mergeCell ref="DRS2:DRT2"/>
    <mergeCell ref="DRU2:DRV2"/>
    <mergeCell ref="DUE2:DUF2"/>
    <mergeCell ref="DUG2:DUH2"/>
    <mergeCell ref="DUI2:DUJ2"/>
    <mergeCell ref="DUK2:DUL2"/>
    <mergeCell ref="DUM2:DUN2"/>
    <mergeCell ref="DTU2:DTV2"/>
    <mergeCell ref="DTW2:DTX2"/>
    <mergeCell ref="DTY2:DTZ2"/>
    <mergeCell ref="DUA2:DUB2"/>
    <mergeCell ref="DUC2:DUD2"/>
    <mergeCell ref="DTK2:DTL2"/>
    <mergeCell ref="DTM2:DTN2"/>
    <mergeCell ref="DTO2:DTP2"/>
    <mergeCell ref="DTQ2:DTR2"/>
    <mergeCell ref="DTS2:DTT2"/>
    <mergeCell ref="DTA2:DTB2"/>
    <mergeCell ref="DTC2:DTD2"/>
    <mergeCell ref="DTE2:DTF2"/>
    <mergeCell ref="DTG2:DTH2"/>
    <mergeCell ref="DTI2:DTJ2"/>
    <mergeCell ref="DVS2:DVT2"/>
    <mergeCell ref="DVU2:DVV2"/>
    <mergeCell ref="DVW2:DVX2"/>
    <mergeCell ref="DVY2:DVZ2"/>
    <mergeCell ref="DWA2:DWB2"/>
    <mergeCell ref="DVI2:DVJ2"/>
    <mergeCell ref="DVK2:DVL2"/>
    <mergeCell ref="DVM2:DVN2"/>
    <mergeCell ref="DVO2:DVP2"/>
    <mergeCell ref="DVQ2:DVR2"/>
    <mergeCell ref="DUY2:DUZ2"/>
    <mergeCell ref="DVA2:DVB2"/>
    <mergeCell ref="DVC2:DVD2"/>
    <mergeCell ref="DVE2:DVF2"/>
    <mergeCell ref="DVG2:DVH2"/>
    <mergeCell ref="DUO2:DUP2"/>
    <mergeCell ref="DUQ2:DUR2"/>
    <mergeCell ref="DUS2:DUT2"/>
    <mergeCell ref="DUU2:DUV2"/>
    <mergeCell ref="DUW2:DUX2"/>
    <mergeCell ref="DXG2:DXH2"/>
    <mergeCell ref="DXI2:DXJ2"/>
    <mergeCell ref="DXK2:DXL2"/>
    <mergeCell ref="DXM2:DXN2"/>
    <mergeCell ref="DXO2:DXP2"/>
    <mergeCell ref="DWW2:DWX2"/>
    <mergeCell ref="DWY2:DWZ2"/>
    <mergeCell ref="DXA2:DXB2"/>
    <mergeCell ref="DXC2:DXD2"/>
    <mergeCell ref="DXE2:DXF2"/>
    <mergeCell ref="DWM2:DWN2"/>
    <mergeCell ref="DWO2:DWP2"/>
    <mergeCell ref="DWQ2:DWR2"/>
    <mergeCell ref="DWS2:DWT2"/>
    <mergeCell ref="DWU2:DWV2"/>
    <mergeCell ref="DWC2:DWD2"/>
    <mergeCell ref="DWE2:DWF2"/>
    <mergeCell ref="DWG2:DWH2"/>
    <mergeCell ref="DWI2:DWJ2"/>
    <mergeCell ref="DWK2:DWL2"/>
    <mergeCell ref="DYU2:DYV2"/>
    <mergeCell ref="DYW2:DYX2"/>
    <mergeCell ref="DYY2:DYZ2"/>
    <mergeCell ref="DZA2:DZB2"/>
    <mergeCell ref="DZC2:DZD2"/>
    <mergeCell ref="DYK2:DYL2"/>
    <mergeCell ref="DYM2:DYN2"/>
    <mergeCell ref="DYO2:DYP2"/>
    <mergeCell ref="DYQ2:DYR2"/>
    <mergeCell ref="DYS2:DYT2"/>
    <mergeCell ref="DYA2:DYB2"/>
    <mergeCell ref="DYC2:DYD2"/>
    <mergeCell ref="DYE2:DYF2"/>
    <mergeCell ref="DYG2:DYH2"/>
    <mergeCell ref="DYI2:DYJ2"/>
    <mergeCell ref="DXQ2:DXR2"/>
    <mergeCell ref="DXS2:DXT2"/>
    <mergeCell ref="DXU2:DXV2"/>
    <mergeCell ref="DXW2:DXX2"/>
    <mergeCell ref="DXY2:DXZ2"/>
    <mergeCell ref="EAI2:EAJ2"/>
    <mergeCell ref="EAK2:EAL2"/>
    <mergeCell ref="EAM2:EAN2"/>
    <mergeCell ref="EAO2:EAP2"/>
    <mergeCell ref="EAQ2:EAR2"/>
    <mergeCell ref="DZY2:DZZ2"/>
    <mergeCell ref="EAA2:EAB2"/>
    <mergeCell ref="EAC2:EAD2"/>
    <mergeCell ref="EAE2:EAF2"/>
    <mergeCell ref="EAG2:EAH2"/>
    <mergeCell ref="DZO2:DZP2"/>
    <mergeCell ref="DZQ2:DZR2"/>
    <mergeCell ref="DZS2:DZT2"/>
    <mergeCell ref="DZU2:DZV2"/>
    <mergeCell ref="DZW2:DZX2"/>
    <mergeCell ref="DZE2:DZF2"/>
    <mergeCell ref="DZG2:DZH2"/>
    <mergeCell ref="DZI2:DZJ2"/>
    <mergeCell ref="DZK2:DZL2"/>
    <mergeCell ref="DZM2:DZN2"/>
    <mergeCell ref="EBW2:EBX2"/>
    <mergeCell ref="EBY2:EBZ2"/>
    <mergeCell ref="ECA2:ECB2"/>
    <mergeCell ref="ECC2:ECD2"/>
    <mergeCell ref="ECE2:ECF2"/>
    <mergeCell ref="EBM2:EBN2"/>
    <mergeCell ref="EBO2:EBP2"/>
    <mergeCell ref="EBQ2:EBR2"/>
    <mergeCell ref="EBS2:EBT2"/>
    <mergeCell ref="EBU2:EBV2"/>
    <mergeCell ref="EBC2:EBD2"/>
    <mergeCell ref="EBE2:EBF2"/>
    <mergeCell ref="EBG2:EBH2"/>
    <mergeCell ref="EBI2:EBJ2"/>
    <mergeCell ref="EBK2:EBL2"/>
    <mergeCell ref="EAS2:EAT2"/>
    <mergeCell ref="EAU2:EAV2"/>
    <mergeCell ref="EAW2:EAX2"/>
    <mergeCell ref="EAY2:EAZ2"/>
    <mergeCell ref="EBA2:EBB2"/>
    <mergeCell ref="EDK2:EDL2"/>
    <mergeCell ref="EDM2:EDN2"/>
    <mergeCell ref="EDO2:EDP2"/>
    <mergeCell ref="EDQ2:EDR2"/>
    <mergeCell ref="EDS2:EDT2"/>
    <mergeCell ref="EDA2:EDB2"/>
    <mergeCell ref="EDC2:EDD2"/>
    <mergeCell ref="EDE2:EDF2"/>
    <mergeCell ref="EDG2:EDH2"/>
    <mergeCell ref="EDI2:EDJ2"/>
    <mergeCell ref="ECQ2:ECR2"/>
    <mergeCell ref="ECS2:ECT2"/>
    <mergeCell ref="ECU2:ECV2"/>
    <mergeCell ref="ECW2:ECX2"/>
    <mergeCell ref="ECY2:ECZ2"/>
    <mergeCell ref="ECG2:ECH2"/>
    <mergeCell ref="ECI2:ECJ2"/>
    <mergeCell ref="ECK2:ECL2"/>
    <mergeCell ref="ECM2:ECN2"/>
    <mergeCell ref="ECO2:ECP2"/>
    <mergeCell ref="EEY2:EEZ2"/>
    <mergeCell ref="EFA2:EFB2"/>
    <mergeCell ref="EFC2:EFD2"/>
    <mergeCell ref="EFE2:EFF2"/>
    <mergeCell ref="EFG2:EFH2"/>
    <mergeCell ref="EEO2:EEP2"/>
    <mergeCell ref="EEQ2:EER2"/>
    <mergeCell ref="EES2:EET2"/>
    <mergeCell ref="EEU2:EEV2"/>
    <mergeCell ref="EEW2:EEX2"/>
    <mergeCell ref="EEE2:EEF2"/>
    <mergeCell ref="EEG2:EEH2"/>
    <mergeCell ref="EEI2:EEJ2"/>
    <mergeCell ref="EEK2:EEL2"/>
    <mergeCell ref="EEM2:EEN2"/>
    <mergeCell ref="EDU2:EDV2"/>
    <mergeCell ref="EDW2:EDX2"/>
    <mergeCell ref="EDY2:EDZ2"/>
    <mergeCell ref="EEA2:EEB2"/>
    <mergeCell ref="EEC2:EED2"/>
    <mergeCell ref="EGM2:EGN2"/>
    <mergeCell ref="EGO2:EGP2"/>
    <mergeCell ref="EGQ2:EGR2"/>
    <mergeCell ref="EGS2:EGT2"/>
    <mergeCell ref="EGU2:EGV2"/>
    <mergeCell ref="EGC2:EGD2"/>
    <mergeCell ref="EGE2:EGF2"/>
    <mergeCell ref="EGG2:EGH2"/>
    <mergeCell ref="EGI2:EGJ2"/>
    <mergeCell ref="EGK2:EGL2"/>
    <mergeCell ref="EFS2:EFT2"/>
    <mergeCell ref="EFU2:EFV2"/>
    <mergeCell ref="EFW2:EFX2"/>
    <mergeCell ref="EFY2:EFZ2"/>
    <mergeCell ref="EGA2:EGB2"/>
    <mergeCell ref="EFI2:EFJ2"/>
    <mergeCell ref="EFK2:EFL2"/>
    <mergeCell ref="EFM2:EFN2"/>
    <mergeCell ref="EFO2:EFP2"/>
    <mergeCell ref="EFQ2:EFR2"/>
    <mergeCell ref="EIA2:EIB2"/>
    <mergeCell ref="EIC2:EID2"/>
    <mergeCell ref="EIE2:EIF2"/>
    <mergeCell ref="EIG2:EIH2"/>
    <mergeCell ref="EII2:EIJ2"/>
    <mergeCell ref="EHQ2:EHR2"/>
    <mergeCell ref="EHS2:EHT2"/>
    <mergeCell ref="EHU2:EHV2"/>
    <mergeCell ref="EHW2:EHX2"/>
    <mergeCell ref="EHY2:EHZ2"/>
    <mergeCell ref="EHG2:EHH2"/>
    <mergeCell ref="EHI2:EHJ2"/>
    <mergeCell ref="EHK2:EHL2"/>
    <mergeCell ref="EHM2:EHN2"/>
    <mergeCell ref="EHO2:EHP2"/>
    <mergeCell ref="EGW2:EGX2"/>
    <mergeCell ref="EGY2:EGZ2"/>
    <mergeCell ref="EHA2:EHB2"/>
    <mergeCell ref="EHC2:EHD2"/>
    <mergeCell ref="EHE2:EHF2"/>
    <mergeCell ref="EJO2:EJP2"/>
    <mergeCell ref="EJQ2:EJR2"/>
    <mergeCell ref="EJS2:EJT2"/>
    <mergeCell ref="EJU2:EJV2"/>
    <mergeCell ref="EJW2:EJX2"/>
    <mergeCell ref="EJE2:EJF2"/>
    <mergeCell ref="EJG2:EJH2"/>
    <mergeCell ref="EJI2:EJJ2"/>
    <mergeCell ref="EJK2:EJL2"/>
    <mergeCell ref="EJM2:EJN2"/>
    <mergeCell ref="EIU2:EIV2"/>
    <mergeCell ref="EIW2:EIX2"/>
    <mergeCell ref="EIY2:EIZ2"/>
    <mergeCell ref="EJA2:EJB2"/>
    <mergeCell ref="EJC2:EJD2"/>
    <mergeCell ref="EIK2:EIL2"/>
    <mergeCell ref="EIM2:EIN2"/>
    <mergeCell ref="EIO2:EIP2"/>
    <mergeCell ref="EIQ2:EIR2"/>
    <mergeCell ref="EIS2:EIT2"/>
    <mergeCell ref="ELC2:ELD2"/>
    <mergeCell ref="ELE2:ELF2"/>
    <mergeCell ref="ELG2:ELH2"/>
    <mergeCell ref="ELI2:ELJ2"/>
    <mergeCell ref="ELK2:ELL2"/>
    <mergeCell ref="EKS2:EKT2"/>
    <mergeCell ref="EKU2:EKV2"/>
    <mergeCell ref="EKW2:EKX2"/>
    <mergeCell ref="EKY2:EKZ2"/>
    <mergeCell ref="ELA2:ELB2"/>
    <mergeCell ref="EKI2:EKJ2"/>
    <mergeCell ref="EKK2:EKL2"/>
    <mergeCell ref="EKM2:EKN2"/>
    <mergeCell ref="EKO2:EKP2"/>
    <mergeCell ref="EKQ2:EKR2"/>
    <mergeCell ref="EJY2:EJZ2"/>
    <mergeCell ref="EKA2:EKB2"/>
    <mergeCell ref="EKC2:EKD2"/>
    <mergeCell ref="EKE2:EKF2"/>
    <mergeCell ref="EKG2:EKH2"/>
    <mergeCell ref="EMQ2:EMR2"/>
    <mergeCell ref="EMS2:EMT2"/>
    <mergeCell ref="EMU2:EMV2"/>
    <mergeCell ref="EMW2:EMX2"/>
    <mergeCell ref="EMY2:EMZ2"/>
    <mergeCell ref="EMG2:EMH2"/>
    <mergeCell ref="EMI2:EMJ2"/>
    <mergeCell ref="EMK2:EML2"/>
    <mergeCell ref="EMM2:EMN2"/>
    <mergeCell ref="EMO2:EMP2"/>
    <mergeCell ref="ELW2:ELX2"/>
    <mergeCell ref="ELY2:ELZ2"/>
    <mergeCell ref="EMA2:EMB2"/>
    <mergeCell ref="EMC2:EMD2"/>
    <mergeCell ref="EME2:EMF2"/>
    <mergeCell ref="ELM2:ELN2"/>
    <mergeCell ref="ELO2:ELP2"/>
    <mergeCell ref="ELQ2:ELR2"/>
    <mergeCell ref="ELS2:ELT2"/>
    <mergeCell ref="ELU2:ELV2"/>
    <mergeCell ref="EOE2:EOF2"/>
    <mergeCell ref="EOG2:EOH2"/>
    <mergeCell ref="EOI2:EOJ2"/>
    <mergeCell ref="EOK2:EOL2"/>
    <mergeCell ref="EOM2:EON2"/>
    <mergeCell ref="ENU2:ENV2"/>
    <mergeCell ref="ENW2:ENX2"/>
    <mergeCell ref="ENY2:ENZ2"/>
    <mergeCell ref="EOA2:EOB2"/>
    <mergeCell ref="EOC2:EOD2"/>
    <mergeCell ref="ENK2:ENL2"/>
    <mergeCell ref="ENM2:ENN2"/>
    <mergeCell ref="ENO2:ENP2"/>
    <mergeCell ref="ENQ2:ENR2"/>
    <mergeCell ref="ENS2:ENT2"/>
    <mergeCell ref="ENA2:ENB2"/>
    <mergeCell ref="ENC2:END2"/>
    <mergeCell ref="ENE2:ENF2"/>
    <mergeCell ref="ENG2:ENH2"/>
    <mergeCell ref="ENI2:ENJ2"/>
    <mergeCell ref="EPS2:EPT2"/>
    <mergeCell ref="EPU2:EPV2"/>
    <mergeCell ref="EPW2:EPX2"/>
    <mergeCell ref="EPY2:EPZ2"/>
    <mergeCell ref="EQA2:EQB2"/>
    <mergeCell ref="EPI2:EPJ2"/>
    <mergeCell ref="EPK2:EPL2"/>
    <mergeCell ref="EPM2:EPN2"/>
    <mergeCell ref="EPO2:EPP2"/>
    <mergeCell ref="EPQ2:EPR2"/>
    <mergeCell ref="EOY2:EOZ2"/>
    <mergeCell ref="EPA2:EPB2"/>
    <mergeCell ref="EPC2:EPD2"/>
    <mergeCell ref="EPE2:EPF2"/>
    <mergeCell ref="EPG2:EPH2"/>
    <mergeCell ref="EOO2:EOP2"/>
    <mergeCell ref="EOQ2:EOR2"/>
    <mergeCell ref="EOS2:EOT2"/>
    <mergeCell ref="EOU2:EOV2"/>
    <mergeCell ref="EOW2:EOX2"/>
    <mergeCell ref="ERG2:ERH2"/>
    <mergeCell ref="ERI2:ERJ2"/>
    <mergeCell ref="ERK2:ERL2"/>
    <mergeCell ref="ERM2:ERN2"/>
    <mergeCell ref="ERO2:ERP2"/>
    <mergeCell ref="EQW2:EQX2"/>
    <mergeCell ref="EQY2:EQZ2"/>
    <mergeCell ref="ERA2:ERB2"/>
    <mergeCell ref="ERC2:ERD2"/>
    <mergeCell ref="ERE2:ERF2"/>
    <mergeCell ref="EQM2:EQN2"/>
    <mergeCell ref="EQO2:EQP2"/>
    <mergeCell ref="EQQ2:EQR2"/>
    <mergeCell ref="EQS2:EQT2"/>
    <mergeCell ref="EQU2:EQV2"/>
    <mergeCell ref="EQC2:EQD2"/>
    <mergeCell ref="EQE2:EQF2"/>
    <mergeCell ref="EQG2:EQH2"/>
    <mergeCell ref="EQI2:EQJ2"/>
    <mergeCell ref="EQK2:EQL2"/>
    <mergeCell ref="ESU2:ESV2"/>
    <mergeCell ref="ESW2:ESX2"/>
    <mergeCell ref="ESY2:ESZ2"/>
    <mergeCell ref="ETA2:ETB2"/>
    <mergeCell ref="ETC2:ETD2"/>
    <mergeCell ref="ESK2:ESL2"/>
    <mergeCell ref="ESM2:ESN2"/>
    <mergeCell ref="ESO2:ESP2"/>
    <mergeCell ref="ESQ2:ESR2"/>
    <mergeCell ref="ESS2:EST2"/>
    <mergeCell ref="ESA2:ESB2"/>
    <mergeCell ref="ESC2:ESD2"/>
    <mergeCell ref="ESE2:ESF2"/>
    <mergeCell ref="ESG2:ESH2"/>
    <mergeCell ref="ESI2:ESJ2"/>
    <mergeCell ref="ERQ2:ERR2"/>
    <mergeCell ref="ERS2:ERT2"/>
    <mergeCell ref="ERU2:ERV2"/>
    <mergeCell ref="ERW2:ERX2"/>
    <mergeCell ref="ERY2:ERZ2"/>
    <mergeCell ref="EUI2:EUJ2"/>
    <mergeCell ref="EUK2:EUL2"/>
    <mergeCell ref="EUM2:EUN2"/>
    <mergeCell ref="EUO2:EUP2"/>
    <mergeCell ref="EUQ2:EUR2"/>
    <mergeCell ref="ETY2:ETZ2"/>
    <mergeCell ref="EUA2:EUB2"/>
    <mergeCell ref="EUC2:EUD2"/>
    <mergeCell ref="EUE2:EUF2"/>
    <mergeCell ref="EUG2:EUH2"/>
    <mergeCell ref="ETO2:ETP2"/>
    <mergeCell ref="ETQ2:ETR2"/>
    <mergeCell ref="ETS2:ETT2"/>
    <mergeCell ref="ETU2:ETV2"/>
    <mergeCell ref="ETW2:ETX2"/>
    <mergeCell ref="ETE2:ETF2"/>
    <mergeCell ref="ETG2:ETH2"/>
    <mergeCell ref="ETI2:ETJ2"/>
    <mergeCell ref="ETK2:ETL2"/>
    <mergeCell ref="ETM2:ETN2"/>
    <mergeCell ref="EVW2:EVX2"/>
    <mergeCell ref="EVY2:EVZ2"/>
    <mergeCell ref="EWA2:EWB2"/>
    <mergeCell ref="EWC2:EWD2"/>
    <mergeCell ref="EWE2:EWF2"/>
    <mergeCell ref="EVM2:EVN2"/>
    <mergeCell ref="EVO2:EVP2"/>
    <mergeCell ref="EVQ2:EVR2"/>
    <mergeCell ref="EVS2:EVT2"/>
    <mergeCell ref="EVU2:EVV2"/>
    <mergeCell ref="EVC2:EVD2"/>
    <mergeCell ref="EVE2:EVF2"/>
    <mergeCell ref="EVG2:EVH2"/>
    <mergeCell ref="EVI2:EVJ2"/>
    <mergeCell ref="EVK2:EVL2"/>
    <mergeCell ref="EUS2:EUT2"/>
    <mergeCell ref="EUU2:EUV2"/>
    <mergeCell ref="EUW2:EUX2"/>
    <mergeCell ref="EUY2:EUZ2"/>
    <mergeCell ref="EVA2:EVB2"/>
    <mergeCell ref="EXK2:EXL2"/>
    <mergeCell ref="EXM2:EXN2"/>
    <mergeCell ref="EXO2:EXP2"/>
    <mergeCell ref="EXQ2:EXR2"/>
    <mergeCell ref="EXS2:EXT2"/>
    <mergeCell ref="EXA2:EXB2"/>
    <mergeCell ref="EXC2:EXD2"/>
    <mergeCell ref="EXE2:EXF2"/>
    <mergeCell ref="EXG2:EXH2"/>
    <mergeCell ref="EXI2:EXJ2"/>
    <mergeCell ref="EWQ2:EWR2"/>
    <mergeCell ref="EWS2:EWT2"/>
    <mergeCell ref="EWU2:EWV2"/>
    <mergeCell ref="EWW2:EWX2"/>
    <mergeCell ref="EWY2:EWZ2"/>
    <mergeCell ref="EWG2:EWH2"/>
    <mergeCell ref="EWI2:EWJ2"/>
    <mergeCell ref="EWK2:EWL2"/>
    <mergeCell ref="EWM2:EWN2"/>
    <mergeCell ref="EWO2:EWP2"/>
    <mergeCell ref="EYY2:EYZ2"/>
    <mergeCell ref="EZA2:EZB2"/>
    <mergeCell ref="EZC2:EZD2"/>
    <mergeCell ref="EZE2:EZF2"/>
    <mergeCell ref="EZG2:EZH2"/>
    <mergeCell ref="EYO2:EYP2"/>
    <mergeCell ref="EYQ2:EYR2"/>
    <mergeCell ref="EYS2:EYT2"/>
    <mergeCell ref="EYU2:EYV2"/>
    <mergeCell ref="EYW2:EYX2"/>
    <mergeCell ref="EYE2:EYF2"/>
    <mergeCell ref="EYG2:EYH2"/>
    <mergeCell ref="EYI2:EYJ2"/>
    <mergeCell ref="EYK2:EYL2"/>
    <mergeCell ref="EYM2:EYN2"/>
    <mergeCell ref="EXU2:EXV2"/>
    <mergeCell ref="EXW2:EXX2"/>
    <mergeCell ref="EXY2:EXZ2"/>
    <mergeCell ref="EYA2:EYB2"/>
    <mergeCell ref="EYC2:EYD2"/>
    <mergeCell ref="FAM2:FAN2"/>
    <mergeCell ref="FAO2:FAP2"/>
    <mergeCell ref="FAQ2:FAR2"/>
    <mergeCell ref="FAS2:FAT2"/>
    <mergeCell ref="FAU2:FAV2"/>
    <mergeCell ref="FAC2:FAD2"/>
    <mergeCell ref="FAE2:FAF2"/>
    <mergeCell ref="FAG2:FAH2"/>
    <mergeCell ref="FAI2:FAJ2"/>
    <mergeCell ref="FAK2:FAL2"/>
    <mergeCell ref="EZS2:EZT2"/>
    <mergeCell ref="EZU2:EZV2"/>
    <mergeCell ref="EZW2:EZX2"/>
    <mergeCell ref="EZY2:EZZ2"/>
    <mergeCell ref="FAA2:FAB2"/>
    <mergeCell ref="EZI2:EZJ2"/>
    <mergeCell ref="EZK2:EZL2"/>
    <mergeCell ref="EZM2:EZN2"/>
    <mergeCell ref="EZO2:EZP2"/>
    <mergeCell ref="EZQ2:EZR2"/>
    <mergeCell ref="FCA2:FCB2"/>
    <mergeCell ref="FCC2:FCD2"/>
    <mergeCell ref="FCE2:FCF2"/>
    <mergeCell ref="FCG2:FCH2"/>
    <mergeCell ref="FCI2:FCJ2"/>
    <mergeCell ref="FBQ2:FBR2"/>
    <mergeCell ref="FBS2:FBT2"/>
    <mergeCell ref="FBU2:FBV2"/>
    <mergeCell ref="FBW2:FBX2"/>
    <mergeCell ref="FBY2:FBZ2"/>
    <mergeCell ref="FBG2:FBH2"/>
    <mergeCell ref="FBI2:FBJ2"/>
    <mergeCell ref="FBK2:FBL2"/>
    <mergeCell ref="FBM2:FBN2"/>
    <mergeCell ref="FBO2:FBP2"/>
    <mergeCell ref="FAW2:FAX2"/>
    <mergeCell ref="FAY2:FAZ2"/>
    <mergeCell ref="FBA2:FBB2"/>
    <mergeCell ref="FBC2:FBD2"/>
    <mergeCell ref="FBE2:FBF2"/>
    <mergeCell ref="FDO2:FDP2"/>
    <mergeCell ref="FDQ2:FDR2"/>
    <mergeCell ref="FDS2:FDT2"/>
    <mergeCell ref="FDU2:FDV2"/>
    <mergeCell ref="FDW2:FDX2"/>
    <mergeCell ref="FDE2:FDF2"/>
    <mergeCell ref="FDG2:FDH2"/>
    <mergeCell ref="FDI2:FDJ2"/>
    <mergeCell ref="FDK2:FDL2"/>
    <mergeCell ref="FDM2:FDN2"/>
    <mergeCell ref="FCU2:FCV2"/>
    <mergeCell ref="FCW2:FCX2"/>
    <mergeCell ref="FCY2:FCZ2"/>
    <mergeCell ref="FDA2:FDB2"/>
    <mergeCell ref="FDC2:FDD2"/>
    <mergeCell ref="FCK2:FCL2"/>
    <mergeCell ref="FCM2:FCN2"/>
    <mergeCell ref="FCO2:FCP2"/>
    <mergeCell ref="FCQ2:FCR2"/>
    <mergeCell ref="FCS2:FCT2"/>
    <mergeCell ref="FFC2:FFD2"/>
    <mergeCell ref="FFE2:FFF2"/>
    <mergeCell ref="FFG2:FFH2"/>
    <mergeCell ref="FFI2:FFJ2"/>
    <mergeCell ref="FFK2:FFL2"/>
    <mergeCell ref="FES2:FET2"/>
    <mergeCell ref="FEU2:FEV2"/>
    <mergeCell ref="FEW2:FEX2"/>
    <mergeCell ref="FEY2:FEZ2"/>
    <mergeCell ref="FFA2:FFB2"/>
    <mergeCell ref="FEI2:FEJ2"/>
    <mergeCell ref="FEK2:FEL2"/>
    <mergeCell ref="FEM2:FEN2"/>
    <mergeCell ref="FEO2:FEP2"/>
    <mergeCell ref="FEQ2:FER2"/>
    <mergeCell ref="FDY2:FDZ2"/>
    <mergeCell ref="FEA2:FEB2"/>
    <mergeCell ref="FEC2:FED2"/>
    <mergeCell ref="FEE2:FEF2"/>
    <mergeCell ref="FEG2:FEH2"/>
    <mergeCell ref="FGQ2:FGR2"/>
    <mergeCell ref="FGS2:FGT2"/>
    <mergeCell ref="FGU2:FGV2"/>
    <mergeCell ref="FGW2:FGX2"/>
    <mergeCell ref="FGY2:FGZ2"/>
    <mergeCell ref="FGG2:FGH2"/>
    <mergeCell ref="FGI2:FGJ2"/>
    <mergeCell ref="FGK2:FGL2"/>
    <mergeCell ref="FGM2:FGN2"/>
    <mergeCell ref="FGO2:FGP2"/>
    <mergeCell ref="FFW2:FFX2"/>
    <mergeCell ref="FFY2:FFZ2"/>
    <mergeCell ref="FGA2:FGB2"/>
    <mergeCell ref="FGC2:FGD2"/>
    <mergeCell ref="FGE2:FGF2"/>
    <mergeCell ref="FFM2:FFN2"/>
    <mergeCell ref="FFO2:FFP2"/>
    <mergeCell ref="FFQ2:FFR2"/>
    <mergeCell ref="FFS2:FFT2"/>
    <mergeCell ref="FFU2:FFV2"/>
    <mergeCell ref="FIE2:FIF2"/>
    <mergeCell ref="FIG2:FIH2"/>
    <mergeCell ref="FII2:FIJ2"/>
    <mergeCell ref="FIK2:FIL2"/>
    <mergeCell ref="FIM2:FIN2"/>
    <mergeCell ref="FHU2:FHV2"/>
    <mergeCell ref="FHW2:FHX2"/>
    <mergeCell ref="FHY2:FHZ2"/>
    <mergeCell ref="FIA2:FIB2"/>
    <mergeCell ref="FIC2:FID2"/>
    <mergeCell ref="FHK2:FHL2"/>
    <mergeCell ref="FHM2:FHN2"/>
    <mergeCell ref="FHO2:FHP2"/>
    <mergeCell ref="FHQ2:FHR2"/>
    <mergeCell ref="FHS2:FHT2"/>
    <mergeCell ref="FHA2:FHB2"/>
    <mergeCell ref="FHC2:FHD2"/>
    <mergeCell ref="FHE2:FHF2"/>
    <mergeCell ref="FHG2:FHH2"/>
    <mergeCell ref="FHI2:FHJ2"/>
    <mergeCell ref="FJS2:FJT2"/>
    <mergeCell ref="FJU2:FJV2"/>
    <mergeCell ref="FJW2:FJX2"/>
    <mergeCell ref="FJY2:FJZ2"/>
    <mergeCell ref="FKA2:FKB2"/>
    <mergeCell ref="FJI2:FJJ2"/>
    <mergeCell ref="FJK2:FJL2"/>
    <mergeCell ref="FJM2:FJN2"/>
    <mergeCell ref="FJO2:FJP2"/>
    <mergeCell ref="FJQ2:FJR2"/>
    <mergeCell ref="FIY2:FIZ2"/>
    <mergeCell ref="FJA2:FJB2"/>
    <mergeCell ref="FJC2:FJD2"/>
    <mergeCell ref="FJE2:FJF2"/>
    <mergeCell ref="FJG2:FJH2"/>
    <mergeCell ref="FIO2:FIP2"/>
    <mergeCell ref="FIQ2:FIR2"/>
    <mergeCell ref="FIS2:FIT2"/>
    <mergeCell ref="FIU2:FIV2"/>
    <mergeCell ref="FIW2:FIX2"/>
    <mergeCell ref="FLG2:FLH2"/>
    <mergeCell ref="FLI2:FLJ2"/>
    <mergeCell ref="FLK2:FLL2"/>
    <mergeCell ref="FLM2:FLN2"/>
    <mergeCell ref="FLO2:FLP2"/>
    <mergeCell ref="FKW2:FKX2"/>
    <mergeCell ref="FKY2:FKZ2"/>
    <mergeCell ref="FLA2:FLB2"/>
    <mergeCell ref="FLC2:FLD2"/>
    <mergeCell ref="FLE2:FLF2"/>
    <mergeCell ref="FKM2:FKN2"/>
    <mergeCell ref="FKO2:FKP2"/>
    <mergeCell ref="FKQ2:FKR2"/>
    <mergeCell ref="FKS2:FKT2"/>
    <mergeCell ref="FKU2:FKV2"/>
    <mergeCell ref="FKC2:FKD2"/>
    <mergeCell ref="FKE2:FKF2"/>
    <mergeCell ref="FKG2:FKH2"/>
    <mergeCell ref="FKI2:FKJ2"/>
    <mergeCell ref="FKK2:FKL2"/>
    <mergeCell ref="FMU2:FMV2"/>
    <mergeCell ref="FMW2:FMX2"/>
    <mergeCell ref="FMY2:FMZ2"/>
    <mergeCell ref="FNA2:FNB2"/>
    <mergeCell ref="FNC2:FND2"/>
    <mergeCell ref="FMK2:FML2"/>
    <mergeCell ref="FMM2:FMN2"/>
    <mergeCell ref="FMO2:FMP2"/>
    <mergeCell ref="FMQ2:FMR2"/>
    <mergeCell ref="FMS2:FMT2"/>
    <mergeCell ref="FMA2:FMB2"/>
    <mergeCell ref="FMC2:FMD2"/>
    <mergeCell ref="FME2:FMF2"/>
    <mergeCell ref="FMG2:FMH2"/>
    <mergeCell ref="FMI2:FMJ2"/>
    <mergeCell ref="FLQ2:FLR2"/>
    <mergeCell ref="FLS2:FLT2"/>
    <mergeCell ref="FLU2:FLV2"/>
    <mergeCell ref="FLW2:FLX2"/>
    <mergeCell ref="FLY2:FLZ2"/>
    <mergeCell ref="FOI2:FOJ2"/>
    <mergeCell ref="FOK2:FOL2"/>
    <mergeCell ref="FOM2:FON2"/>
    <mergeCell ref="FOO2:FOP2"/>
    <mergeCell ref="FOQ2:FOR2"/>
    <mergeCell ref="FNY2:FNZ2"/>
    <mergeCell ref="FOA2:FOB2"/>
    <mergeCell ref="FOC2:FOD2"/>
    <mergeCell ref="FOE2:FOF2"/>
    <mergeCell ref="FOG2:FOH2"/>
    <mergeCell ref="FNO2:FNP2"/>
    <mergeCell ref="FNQ2:FNR2"/>
    <mergeCell ref="FNS2:FNT2"/>
    <mergeCell ref="FNU2:FNV2"/>
    <mergeCell ref="FNW2:FNX2"/>
    <mergeCell ref="FNE2:FNF2"/>
    <mergeCell ref="FNG2:FNH2"/>
    <mergeCell ref="FNI2:FNJ2"/>
    <mergeCell ref="FNK2:FNL2"/>
    <mergeCell ref="FNM2:FNN2"/>
    <mergeCell ref="FPW2:FPX2"/>
    <mergeCell ref="FPY2:FPZ2"/>
    <mergeCell ref="FQA2:FQB2"/>
    <mergeCell ref="FQC2:FQD2"/>
    <mergeCell ref="FQE2:FQF2"/>
    <mergeCell ref="FPM2:FPN2"/>
    <mergeCell ref="FPO2:FPP2"/>
    <mergeCell ref="FPQ2:FPR2"/>
    <mergeCell ref="FPS2:FPT2"/>
    <mergeCell ref="FPU2:FPV2"/>
    <mergeCell ref="FPC2:FPD2"/>
    <mergeCell ref="FPE2:FPF2"/>
    <mergeCell ref="FPG2:FPH2"/>
    <mergeCell ref="FPI2:FPJ2"/>
    <mergeCell ref="FPK2:FPL2"/>
    <mergeCell ref="FOS2:FOT2"/>
    <mergeCell ref="FOU2:FOV2"/>
    <mergeCell ref="FOW2:FOX2"/>
    <mergeCell ref="FOY2:FOZ2"/>
    <mergeCell ref="FPA2:FPB2"/>
    <mergeCell ref="FRK2:FRL2"/>
    <mergeCell ref="FRM2:FRN2"/>
    <mergeCell ref="FRO2:FRP2"/>
    <mergeCell ref="FRQ2:FRR2"/>
    <mergeCell ref="FRS2:FRT2"/>
    <mergeCell ref="FRA2:FRB2"/>
    <mergeCell ref="FRC2:FRD2"/>
    <mergeCell ref="FRE2:FRF2"/>
    <mergeCell ref="FRG2:FRH2"/>
    <mergeCell ref="FRI2:FRJ2"/>
    <mergeCell ref="FQQ2:FQR2"/>
    <mergeCell ref="FQS2:FQT2"/>
    <mergeCell ref="FQU2:FQV2"/>
    <mergeCell ref="FQW2:FQX2"/>
    <mergeCell ref="FQY2:FQZ2"/>
    <mergeCell ref="FQG2:FQH2"/>
    <mergeCell ref="FQI2:FQJ2"/>
    <mergeCell ref="FQK2:FQL2"/>
    <mergeCell ref="FQM2:FQN2"/>
    <mergeCell ref="FQO2:FQP2"/>
    <mergeCell ref="FSY2:FSZ2"/>
    <mergeCell ref="FTA2:FTB2"/>
    <mergeCell ref="FTC2:FTD2"/>
    <mergeCell ref="FTE2:FTF2"/>
    <mergeCell ref="FTG2:FTH2"/>
    <mergeCell ref="FSO2:FSP2"/>
    <mergeCell ref="FSQ2:FSR2"/>
    <mergeCell ref="FSS2:FST2"/>
    <mergeCell ref="FSU2:FSV2"/>
    <mergeCell ref="FSW2:FSX2"/>
    <mergeCell ref="FSE2:FSF2"/>
    <mergeCell ref="FSG2:FSH2"/>
    <mergeCell ref="FSI2:FSJ2"/>
    <mergeCell ref="FSK2:FSL2"/>
    <mergeCell ref="FSM2:FSN2"/>
    <mergeCell ref="FRU2:FRV2"/>
    <mergeCell ref="FRW2:FRX2"/>
    <mergeCell ref="FRY2:FRZ2"/>
    <mergeCell ref="FSA2:FSB2"/>
    <mergeCell ref="FSC2:FSD2"/>
    <mergeCell ref="FUM2:FUN2"/>
    <mergeCell ref="FUO2:FUP2"/>
    <mergeCell ref="FUQ2:FUR2"/>
    <mergeCell ref="FUS2:FUT2"/>
    <mergeCell ref="FUU2:FUV2"/>
    <mergeCell ref="FUC2:FUD2"/>
    <mergeCell ref="FUE2:FUF2"/>
    <mergeCell ref="FUG2:FUH2"/>
    <mergeCell ref="FUI2:FUJ2"/>
    <mergeCell ref="FUK2:FUL2"/>
    <mergeCell ref="FTS2:FTT2"/>
    <mergeCell ref="FTU2:FTV2"/>
    <mergeCell ref="FTW2:FTX2"/>
    <mergeCell ref="FTY2:FTZ2"/>
    <mergeCell ref="FUA2:FUB2"/>
    <mergeCell ref="FTI2:FTJ2"/>
    <mergeCell ref="FTK2:FTL2"/>
    <mergeCell ref="FTM2:FTN2"/>
    <mergeCell ref="FTO2:FTP2"/>
    <mergeCell ref="FTQ2:FTR2"/>
    <mergeCell ref="FWA2:FWB2"/>
    <mergeCell ref="FWC2:FWD2"/>
    <mergeCell ref="FWE2:FWF2"/>
    <mergeCell ref="FWG2:FWH2"/>
    <mergeCell ref="FWI2:FWJ2"/>
    <mergeCell ref="FVQ2:FVR2"/>
    <mergeCell ref="FVS2:FVT2"/>
    <mergeCell ref="FVU2:FVV2"/>
    <mergeCell ref="FVW2:FVX2"/>
    <mergeCell ref="FVY2:FVZ2"/>
    <mergeCell ref="FVG2:FVH2"/>
    <mergeCell ref="FVI2:FVJ2"/>
    <mergeCell ref="FVK2:FVL2"/>
    <mergeCell ref="FVM2:FVN2"/>
    <mergeCell ref="FVO2:FVP2"/>
    <mergeCell ref="FUW2:FUX2"/>
    <mergeCell ref="FUY2:FUZ2"/>
    <mergeCell ref="FVA2:FVB2"/>
    <mergeCell ref="FVC2:FVD2"/>
    <mergeCell ref="FVE2:FVF2"/>
    <mergeCell ref="FXO2:FXP2"/>
    <mergeCell ref="FXQ2:FXR2"/>
    <mergeCell ref="FXS2:FXT2"/>
    <mergeCell ref="FXU2:FXV2"/>
    <mergeCell ref="FXW2:FXX2"/>
    <mergeCell ref="FXE2:FXF2"/>
    <mergeCell ref="FXG2:FXH2"/>
    <mergeCell ref="FXI2:FXJ2"/>
    <mergeCell ref="FXK2:FXL2"/>
    <mergeCell ref="FXM2:FXN2"/>
    <mergeCell ref="FWU2:FWV2"/>
    <mergeCell ref="FWW2:FWX2"/>
    <mergeCell ref="FWY2:FWZ2"/>
    <mergeCell ref="FXA2:FXB2"/>
    <mergeCell ref="FXC2:FXD2"/>
    <mergeCell ref="FWK2:FWL2"/>
    <mergeCell ref="FWM2:FWN2"/>
    <mergeCell ref="FWO2:FWP2"/>
    <mergeCell ref="FWQ2:FWR2"/>
    <mergeCell ref="FWS2:FWT2"/>
    <mergeCell ref="FZC2:FZD2"/>
    <mergeCell ref="FZE2:FZF2"/>
    <mergeCell ref="FZG2:FZH2"/>
    <mergeCell ref="FZI2:FZJ2"/>
    <mergeCell ref="FZK2:FZL2"/>
    <mergeCell ref="FYS2:FYT2"/>
    <mergeCell ref="FYU2:FYV2"/>
    <mergeCell ref="FYW2:FYX2"/>
    <mergeCell ref="FYY2:FYZ2"/>
    <mergeCell ref="FZA2:FZB2"/>
    <mergeCell ref="FYI2:FYJ2"/>
    <mergeCell ref="FYK2:FYL2"/>
    <mergeCell ref="FYM2:FYN2"/>
    <mergeCell ref="FYO2:FYP2"/>
    <mergeCell ref="FYQ2:FYR2"/>
    <mergeCell ref="FXY2:FXZ2"/>
    <mergeCell ref="FYA2:FYB2"/>
    <mergeCell ref="FYC2:FYD2"/>
    <mergeCell ref="FYE2:FYF2"/>
    <mergeCell ref="FYG2:FYH2"/>
    <mergeCell ref="GAQ2:GAR2"/>
    <mergeCell ref="GAS2:GAT2"/>
    <mergeCell ref="GAU2:GAV2"/>
    <mergeCell ref="GAW2:GAX2"/>
    <mergeCell ref="GAY2:GAZ2"/>
    <mergeCell ref="GAG2:GAH2"/>
    <mergeCell ref="GAI2:GAJ2"/>
    <mergeCell ref="GAK2:GAL2"/>
    <mergeCell ref="GAM2:GAN2"/>
    <mergeCell ref="GAO2:GAP2"/>
    <mergeCell ref="FZW2:FZX2"/>
    <mergeCell ref="FZY2:FZZ2"/>
    <mergeCell ref="GAA2:GAB2"/>
    <mergeCell ref="GAC2:GAD2"/>
    <mergeCell ref="GAE2:GAF2"/>
    <mergeCell ref="FZM2:FZN2"/>
    <mergeCell ref="FZO2:FZP2"/>
    <mergeCell ref="FZQ2:FZR2"/>
    <mergeCell ref="FZS2:FZT2"/>
    <mergeCell ref="FZU2:FZV2"/>
    <mergeCell ref="GCE2:GCF2"/>
    <mergeCell ref="GCG2:GCH2"/>
    <mergeCell ref="GCI2:GCJ2"/>
    <mergeCell ref="GCK2:GCL2"/>
    <mergeCell ref="GCM2:GCN2"/>
    <mergeCell ref="GBU2:GBV2"/>
    <mergeCell ref="GBW2:GBX2"/>
    <mergeCell ref="GBY2:GBZ2"/>
    <mergeCell ref="GCA2:GCB2"/>
    <mergeCell ref="GCC2:GCD2"/>
    <mergeCell ref="GBK2:GBL2"/>
    <mergeCell ref="GBM2:GBN2"/>
    <mergeCell ref="GBO2:GBP2"/>
    <mergeCell ref="GBQ2:GBR2"/>
    <mergeCell ref="GBS2:GBT2"/>
    <mergeCell ref="GBA2:GBB2"/>
    <mergeCell ref="GBC2:GBD2"/>
    <mergeCell ref="GBE2:GBF2"/>
    <mergeCell ref="GBG2:GBH2"/>
    <mergeCell ref="GBI2:GBJ2"/>
    <mergeCell ref="GDS2:GDT2"/>
    <mergeCell ref="GDU2:GDV2"/>
    <mergeCell ref="GDW2:GDX2"/>
    <mergeCell ref="GDY2:GDZ2"/>
    <mergeCell ref="GEA2:GEB2"/>
    <mergeCell ref="GDI2:GDJ2"/>
    <mergeCell ref="GDK2:GDL2"/>
    <mergeCell ref="GDM2:GDN2"/>
    <mergeCell ref="GDO2:GDP2"/>
    <mergeCell ref="GDQ2:GDR2"/>
    <mergeCell ref="GCY2:GCZ2"/>
    <mergeCell ref="GDA2:GDB2"/>
    <mergeCell ref="GDC2:GDD2"/>
    <mergeCell ref="GDE2:GDF2"/>
    <mergeCell ref="GDG2:GDH2"/>
    <mergeCell ref="GCO2:GCP2"/>
    <mergeCell ref="GCQ2:GCR2"/>
    <mergeCell ref="GCS2:GCT2"/>
    <mergeCell ref="GCU2:GCV2"/>
    <mergeCell ref="GCW2:GCX2"/>
    <mergeCell ref="GFG2:GFH2"/>
    <mergeCell ref="GFI2:GFJ2"/>
    <mergeCell ref="GFK2:GFL2"/>
    <mergeCell ref="GFM2:GFN2"/>
    <mergeCell ref="GFO2:GFP2"/>
    <mergeCell ref="GEW2:GEX2"/>
    <mergeCell ref="GEY2:GEZ2"/>
    <mergeCell ref="GFA2:GFB2"/>
    <mergeCell ref="GFC2:GFD2"/>
    <mergeCell ref="GFE2:GFF2"/>
    <mergeCell ref="GEM2:GEN2"/>
    <mergeCell ref="GEO2:GEP2"/>
    <mergeCell ref="GEQ2:GER2"/>
    <mergeCell ref="GES2:GET2"/>
    <mergeCell ref="GEU2:GEV2"/>
    <mergeCell ref="GEC2:GED2"/>
    <mergeCell ref="GEE2:GEF2"/>
    <mergeCell ref="GEG2:GEH2"/>
    <mergeCell ref="GEI2:GEJ2"/>
    <mergeCell ref="GEK2:GEL2"/>
    <mergeCell ref="GGU2:GGV2"/>
    <mergeCell ref="GGW2:GGX2"/>
    <mergeCell ref="GGY2:GGZ2"/>
    <mergeCell ref="GHA2:GHB2"/>
    <mergeCell ref="GHC2:GHD2"/>
    <mergeCell ref="GGK2:GGL2"/>
    <mergeCell ref="GGM2:GGN2"/>
    <mergeCell ref="GGO2:GGP2"/>
    <mergeCell ref="GGQ2:GGR2"/>
    <mergeCell ref="GGS2:GGT2"/>
    <mergeCell ref="GGA2:GGB2"/>
    <mergeCell ref="GGC2:GGD2"/>
    <mergeCell ref="GGE2:GGF2"/>
    <mergeCell ref="GGG2:GGH2"/>
    <mergeCell ref="GGI2:GGJ2"/>
    <mergeCell ref="GFQ2:GFR2"/>
    <mergeCell ref="GFS2:GFT2"/>
    <mergeCell ref="GFU2:GFV2"/>
    <mergeCell ref="GFW2:GFX2"/>
    <mergeCell ref="GFY2:GFZ2"/>
    <mergeCell ref="GII2:GIJ2"/>
    <mergeCell ref="GIK2:GIL2"/>
    <mergeCell ref="GIM2:GIN2"/>
    <mergeCell ref="GIO2:GIP2"/>
    <mergeCell ref="GIQ2:GIR2"/>
    <mergeCell ref="GHY2:GHZ2"/>
    <mergeCell ref="GIA2:GIB2"/>
    <mergeCell ref="GIC2:GID2"/>
    <mergeCell ref="GIE2:GIF2"/>
    <mergeCell ref="GIG2:GIH2"/>
    <mergeCell ref="GHO2:GHP2"/>
    <mergeCell ref="GHQ2:GHR2"/>
    <mergeCell ref="GHS2:GHT2"/>
    <mergeCell ref="GHU2:GHV2"/>
    <mergeCell ref="GHW2:GHX2"/>
    <mergeCell ref="GHE2:GHF2"/>
    <mergeCell ref="GHG2:GHH2"/>
    <mergeCell ref="GHI2:GHJ2"/>
    <mergeCell ref="GHK2:GHL2"/>
    <mergeCell ref="GHM2:GHN2"/>
    <mergeCell ref="GJW2:GJX2"/>
    <mergeCell ref="GJY2:GJZ2"/>
    <mergeCell ref="GKA2:GKB2"/>
    <mergeCell ref="GKC2:GKD2"/>
    <mergeCell ref="GKE2:GKF2"/>
    <mergeCell ref="GJM2:GJN2"/>
    <mergeCell ref="GJO2:GJP2"/>
    <mergeCell ref="GJQ2:GJR2"/>
    <mergeCell ref="GJS2:GJT2"/>
    <mergeCell ref="GJU2:GJV2"/>
    <mergeCell ref="GJC2:GJD2"/>
    <mergeCell ref="GJE2:GJF2"/>
    <mergeCell ref="GJG2:GJH2"/>
    <mergeCell ref="GJI2:GJJ2"/>
    <mergeCell ref="GJK2:GJL2"/>
    <mergeCell ref="GIS2:GIT2"/>
    <mergeCell ref="GIU2:GIV2"/>
    <mergeCell ref="GIW2:GIX2"/>
    <mergeCell ref="GIY2:GIZ2"/>
    <mergeCell ref="GJA2:GJB2"/>
    <mergeCell ref="GLK2:GLL2"/>
    <mergeCell ref="GLM2:GLN2"/>
    <mergeCell ref="GLO2:GLP2"/>
    <mergeCell ref="GLQ2:GLR2"/>
    <mergeCell ref="GLS2:GLT2"/>
    <mergeCell ref="GLA2:GLB2"/>
    <mergeCell ref="GLC2:GLD2"/>
    <mergeCell ref="GLE2:GLF2"/>
    <mergeCell ref="GLG2:GLH2"/>
    <mergeCell ref="GLI2:GLJ2"/>
    <mergeCell ref="GKQ2:GKR2"/>
    <mergeCell ref="GKS2:GKT2"/>
    <mergeCell ref="GKU2:GKV2"/>
    <mergeCell ref="GKW2:GKX2"/>
    <mergeCell ref="GKY2:GKZ2"/>
    <mergeCell ref="GKG2:GKH2"/>
    <mergeCell ref="GKI2:GKJ2"/>
    <mergeCell ref="GKK2:GKL2"/>
    <mergeCell ref="GKM2:GKN2"/>
    <mergeCell ref="GKO2:GKP2"/>
    <mergeCell ref="GMY2:GMZ2"/>
    <mergeCell ref="GNA2:GNB2"/>
    <mergeCell ref="GNC2:GND2"/>
    <mergeCell ref="GNE2:GNF2"/>
    <mergeCell ref="GNG2:GNH2"/>
    <mergeCell ref="GMO2:GMP2"/>
    <mergeCell ref="GMQ2:GMR2"/>
    <mergeCell ref="GMS2:GMT2"/>
    <mergeCell ref="GMU2:GMV2"/>
    <mergeCell ref="GMW2:GMX2"/>
    <mergeCell ref="GME2:GMF2"/>
    <mergeCell ref="GMG2:GMH2"/>
    <mergeCell ref="GMI2:GMJ2"/>
    <mergeCell ref="GMK2:GML2"/>
    <mergeCell ref="GMM2:GMN2"/>
    <mergeCell ref="GLU2:GLV2"/>
    <mergeCell ref="GLW2:GLX2"/>
    <mergeCell ref="GLY2:GLZ2"/>
    <mergeCell ref="GMA2:GMB2"/>
    <mergeCell ref="GMC2:GMD2"/>
    <mergeCell ref="GOM2:GON2"/>
    <mergeCell ref="GOO2:GOP2"/>
    <mergeCell ref="GOQ2:GOR2"/>
    <mergeCell ref="GOS2:GOT2"/>
    <mergeCell ref="GOU2:GOV2"/>
    <mergeCell ref="GOC2:GOD2"/>
    <mergeCell ref="GOE2:GOF2"/>
    <mergeCell ref="GOG2:GOH2"/>
    <mergeCell ref="GOI2:GOJ2"/>
    <mergeCell ref="GOK2:GOL2"/>
    <mergeCell ref="GNS2:GNT2"/>
    <mergeCell ref="GNU2:GNV2"/>
    <mergeCell ref="GNW2:GNX2"/>
    <mergeCell ref="GNY2:GNZ2"/>
    <mergeCell ref="GOA2:GOB2"/>
    <mergeCell ref="GNI2:GNJ2"/>
    <mergeCell ref="GNK2:GNL2"/>
    <mergeCell ref="GNM2:GNN2"/>
    <mergeCell ref="GNO2:GNP2"/>
    <mergeCell ref="GNQ2:GNR2"/>
    <mergeCell ref="GQA2:GQB2"/>
    <mergeCell ref="GQC2:GQD2"/>
    <mergeCell ref="GQE2:GQF2"/>
    <mergeCell ref="GQG2:GQH2"/>
    <mergeCell ref="GQI2:GQJ2"/>
    <mergeCell ref="GPQ2:GPR2"/>
    <mergeCell ref="GPS2:GPT2"/>
    <mergeCell ref="GPU2:GPV2"/>
    <mergeCell ref="GPW2:GPX2"/>
    <mergeCell ref="GPY2:GPZ2"/>
    <mergeCell ref="GPG2:GPH2"/>
    <mergeCell ref="GPI2:GPJ2"/>
    <mergeCell ref="GPK2:GPL2"/>
    <mergeCell ref="GPM2:GPN2"/>
    <mergeCell ref="GPO2:GPP2"/>
    <mergeCell ref="GOW2:GOX2"/>
    <mergeCell ref="GOY2:GOZ2"/>
    <mergeCell ref="GPA2:GPB2"/>
    <mergeCell ref="GPC2:GPD2"/>
    <mergeCell ref="GPE2:GPF2"/>
    <mergeCell ref="GRO2:GRP2"/>
    <mergeCell ref="GRQ2:GRR2"/>
    <mergeCell ref="GRS2:GRT2"/>
    <mergeCell ref="GRU2:GRV2"/>
    <mergeCell ref="GRW2:GRX2"/>
    <mergeCell ref="GRE2:GRF2"/>
    <mergeCell ref="GRG2:GRH2"/>
    <mergeCell ref="GRI2:GRJ2"/>
    <mergeCell ref="GRK2:GRL2"/>
    <mergeCell ref="GRM2:GRN2"/>
    <mergeCell ref="GQU2:GQV2"/>
    <mergeCell ref="GQW2:GQX2"/>
    <mergeCell ref="GQY2:GQZ2"/>
    <mergeCell ref="GRA2:GRB2"/>
    <mergeCell ref="GRC2:GRD2"/>
    <mergeCell ref="GQK2:GQL2"/>
    <mergeCell ref="GQM2:GQN2"/>
    <mergeCell ref="GQO2:GQP2"/>
    <mergeCell ref="GQQ2:GQR2"/>
    <mergeCell ref="GQS2:GQT2"/>
    <mergeCell ref="GTC2:GTD2"/>
    <mergeCell ref="GTE2:GTF2"/>
    <mergeCell ref="GTG2:GTH2"/>
    <mergeCell ref="GTI2:GTJ2"/>
    <mergeCell ref="GTK2:GTL2"/>
    <mergeCell ref="GSS2:GST2"/>
    <mergeCell ref="GSU2:GSV2"/>
    <mergeCell ref="GSW2:GSX2"/>
    <mergeCell ref="GSY2:GSZ2"/>
    <mergeCell ref="GTA2:GTB2"/>
    <mergeCell ref="GSI2:GSJ2"/>
    <mergeCell ref="GSK2:GSL2"/>
    <mergeCell ref="GSM2:GSN2"/>
    <mergeCell ref="GSO2:GSP2"/>
    <mergeCell ref="GSQ2:GSR2"/>
    <mergeCell ref="GRY2:GRZ2"/>
    <mergeCell ref="GSA2:GSB2"/>
    <mergeCell ref="GSC2:GSD2"/>
    <mergeCell ref="GSE2:GSF2"/>
    <mergeCell ref="GSG2:GSH2"/>
    <mergeCell ref="GUQ2:GUR2"/>
    <mergeCell ref="GUS2:GUT2"/>
    <mergeCell ref="GUU2:GUV2"/>
    <mergeCell ref="GUW2:GUX2"/>
    <mergeCell ref="GUY2:GUZ2"/>
    <mergeCell ref="GUG2:GUH2"/>
    <mergeCell ref="GUI2:GUJ2"/>
    <mergeCell ref="GUK2:GUL2"/>
    <mergeCell ref="GUM2:GUN2"/>
    <mergeCell ref="GUO2:GUP2"/>
    <mergeCell ref="GTW2:GTX2"/>
    <mergeCell ref="GTY2:GTZ2"/>
    <mergeCell ref="GUA2:GUB2"/>
    <mergeCell ref="GUC2:GUD2"/>
    <mergeCell ref="GUE2:GUF2"/>
    <mergeCell ref="GTM2:GTN2"/>
    <mergeCell ref="GTO2:GTP2"/>
    <mergeCell ref="GTQ2:GTR2"/>
    <mergeCell ref="GTS2:GTT2"/>
    <mergeCell ref="GTU2:GTV2"/>
    <mergeCell ref="GWE2:GWF2"/>
    <mergeCell ref="GWG2:GWH2"/>
    <mergeCell ref="GWI2:GWJ2"/>
    <mergeCell ref="GWK2:GWL2"/>
    <mergeCell ref="GWM2:GWN2"/>
    <mergeCell ref="GVU2:GVV2"/>
    <mergeCell ref="GVW2:GVX2"/>
    <mergeCell ref="GVY2:GVZ2"/>
    <mergeCell ref="GWA2:GWB2"/>
    <mergeCell ref="GWC2:GWD2"/>
    <mergeCell ref="GVK2:GVL2"/>
    <mergeCell ref="GVM2:GVN2"/>
    <mergeCell ref="GVO2:GVP2"/>
    <mergeCell ref="GVQ2:GVR2"/>
    <mergeCell ref="GVS2:GVT2"/>
    <mergeCell ref="GVA2:GVB2"/>
    <mergeCell ref="GVC2:GVD2"/>
    <mergeCell ref="GVE2:GVF2"/>
    <mergeCell ref="GVG2:GVH2"/>
    <mergeCell ref="GVI2:GVJ2"/>
    <mergeCell ref="GXS2:GXT2"/>
    <mergeCell ref="GXU2:GXV2"/>
    <mergeCell ref="GXW2:GXX2"/>
    <mergeCell ref="GXY2:GXZ2"/>
    <mergeCell ref="GYA2:GYB2"/>
    <mergeCell ref="GXI2:GXJ2"/>
    <mergeCell ref="GXK2:GXL2"/>
    <mergeCell ref="GXM2:GXN2"/>
    <mergeCell ref="GXO2:GXP2"/>
    <mergeCell ref="GXQ2:GXR2"/>
    <mergeCell ref="GWY2:GWZ2"/>
    <mergeCell ref="GXA2:GXB2"/>
    <mergeCell ref="GXC2:GXD2"/>
    <mergeCell ref="GXE2:GXF2"/>
    <mergeCell ref="GXG2:GXH2"/>
    <mergeCell ref="GWO2:GWP2"/>
    <mergeCell ref="GWQ2:GWR2"/>
    <mergeCell ref="GWS2:GWT2"/>
    <mergeCell ref="GWU2:GWV2"/>
    <mergeCell ref="GWW2:GWX2"/>
    <mergeCell ref="GZG2:GZH2"/>
    <mergeCell ref="GZI2:GZJ2"/>
    <mergeCell ref="GZK2:GZL2"/>
    <mergeCell ref="GZM2:GZN2"/>
    <mergeCell ref="GZO2:GZP2"/>
    <mergeCell ref="GYW2:GYX2"/>
    <mergeCell ref="GYY2:GYZ2"/>
    <mergeCell ref="GZA2:GZB2"/>
    <mergeCell ref="GZC2:GZD2"/>
    <mergeCell ref="GZE2:GZF2"/>
    <mergeCell ref="GYM2:GYN2"/>
    <mergeCell ref="GYO2:GYP2"/>
    <mergeCell ref="GYQ2:GYR2"/>
    <mergeCell ref="GYS2:GYT2"/>
    <mergeCell ref="GYU2:GYV2"/>
    <mergeCell ref="GYC2:GYD2"/>
    <mergeCell ref="GYE2:GYF2"/>
    <mergeCell ref="GYG2:GYH2"/>
    <mergeCell ref="GYI2:GYJ2"/>
    <mergeCell ref="GYK2:GYL2"/>
    <mergeCell ref="HAU2:HAV2"/>
    <mergeCell ref="HAW2:HAX2"/>
    <mergeCell ref="HAY2:HAZ2"/>
    <mergeCell ref="HBA2:HBB2"/>
    <mergeCell ref="HBC2:HBD2"/>
    <mergeCell ref="HAK2:HAL2"/>
    <mergeCell ref="HAM2:HAN2"/>
    <mergeCell ref="HAO2:HAP2"/>
    <mergeCell ref="HAQ2:HAR2"/>
    <mergeCell ref="HAS2:HAT2"/>
    <mergeCell ref="HAA2:HAB2"/>
    <mergeCell ref="HAC2:HAD2"/>
    <mergeCell ref="HAE2:HAF2"/>
    <mergeCell ref="HAG2:HAH2"/>
    <mergeCell ref="HAI2:HAJ2"/>
    <mergeCell ref="GZQ2:GZR2"/>
    <mergeCell ref="GZS2:GZT2"/>
    <mergeCell ref="GZU2:GZV2"/>
    <mergeCell ref="GZW2:GZX2"/>
    <mergeCell ref="GZY2:GZZ2"/>
    <mergeCell ref="HCI2:HCJ2"/>
    <mergeCell ref="HCK2:HCL2"/>
    <mergeCell ref="HCM2:HCN2"/>
    <mergeCell ref="HCO2:HCP2"/>
    <mergeCell ref="HCQ2:HCR2"/>
    <mergeCell ref="HBY2:HBZ2"/>
    <mergeCell ref="HCA2:HCB2"/>
    <mergeCell ref="HCC2:HCD2"/>
    <mergeCell ref="HCE2:HCF2"/>
    <mergeCell ref="HCG2:HCH2"/>
    <mergeCell ref="HBO2:HBP2"/>
    <mergeCell ref="HBQ2:HBR2"/>
    <mergeCell ref="HBS2:HBT2"/>
    <mergeCell ref="HBU2:HBV2"/>
    <mergeCell ref="HBW2:HBX2"/>
    <mergeCell ref="HBE2:HBF2"/>
    <mergeCell ref="HBG2:HBH2"/>
    <mergeCell ref="HBI2:HBJ2"/>
    <mergeCell ref="HBK2:HBL2"/>
    <mergeCell ref="HBM2:HBN2"/>
    <mergeCell ref="HDW2:HDX2"/>
    <mergeCell ref="HDY2:HDZ2"/>
    <mergeCell ref="HEA2:HEB2"/>
    <mergeCell ref="HEC2:HED2"/>
    <mergeCell ref="HEE2:HEF2"/>
    <mergeCell ref="HDM2:HDN2"/>
    <mergeCell ref="HDO2:HDP2"/>
    <mergeCell ref="HDQ2:HDR2"/>
    <mergeCell ref="HDS2:HDT2"/>
    <mergeCell ref="HDU2:HDV2"/>
    <mergeCell ref="HDC2:HDD2"/>
    <mergeCell ref="HDE2:HDF2"/>
    <mergeCell ref="HDG2:HDH2"/>
    <mergeCell ref="HDI2:HDJ2"/>
    <mergeCell ref="HDK2:HDL2"/>
    <mergeCell ref="HCS2:HCT2"/>
    <mergeCell ref="HCU2:HCV2"/>
    <mergeCell ref="HCW2:HCX2"/>
    <mergeCell ref="HCY2:HCZ2"/>
    <mergeCell ref="HDA2:HDB2"/>
    <mergeCell ref="HFK2:HFL2"/>
    <mergeCell ref="HFM2:HFN2"/>
    <mergeCell ref="HFO2:HFP2"/>
    <mergeCell ref="HFQ2:HFR2"/>
    <mergeCell ref="HFS2:HFT2"/>
    <mergeCell ref="HFA2:HFB2"/>
    <mergeCell ref="HFC2:HFD2"/>
    <mergeCell ref="HFE2:HFF2"/>
    <mergeCell ref="HFG2:HFH2"/>
    <mergeCell ref="HFI2:HFJ2"/>
    <mergeCell ref="HEQ2:HER2"/>
    <mergeCell ref="HES2:HET2"/>
    <mergeCell ref="HEU2:HEV2"/>
    <mergeCell ref="HEW2:HEX2"/>
    <mergeCell ref="HEY2:HEZ2"/>
    <mergeCell ref="HEG2:HEH2"/>
    <mergeCell ref="HEI2:HEJ2"/>
    <mergeCell ref="HEK2:HEL2"/>
    <mergeCell ref="HEM2:HEN2"/>
    <mergeCell ref="HEO2:HEP2"/>
    <mergeCell ref="HGY2:HGZ2"/>
    <mergeCell ref="HHA2:HHB2"/>
    <mergeCell ref="HHC2:HHD2"/>
    <mergeCell ref="HHE2:HHF2"/>
    <mergeCell ref="HHG2:HHH2"/>
    <mergeCell ref="HGO2:HGP2"/>
    <mergeCell ref="HGQ2:HGR2"/>
    <mergeCell ref="HGS2:HGT2"/>
    <mergeCell ref="HGU2:HGV2"/>
    <mergeCell ref="HGW2:HGX2"/>
    <mergeCell ref="HGE2:HGF2"/>
    <mergeCell ref="HGG2:HGH2"/>
    <mergeCell ref="HGI2:HGJ2"/>
    <mergeCell ref="HGK2:HGL2"/>
    <mergeCell ref="HGM2:HGN2"/>
    <mergeCell ref="HFU2:HFV2"/>
    <mergeCell ref="HFW2:HFX2"/>
    <mergeCell ref="HFY2:HFZ2"/>
    <mergeCell ref="HGA2:HGB2"/>
    <mergeCell ref="HGC2:HGD2"/>
    <mergeCell ref="HIM2:HIN2"/>
    <mergeCell ref="HIO2:HIP2"/>
    <mergeCell ref="HIQ2:HIR2"/>
    <mergeCell ref="HIS2:HIT2"/>
    <mergeCell ref="HIU2:HIV2"/>
    <mergeCell ref="HIC2:HID2"/>
    <mergeCell ref="HIE2:HIF2"/>
    <mergeCell ref="HIG2:HIH2"/>
    <mergeCell ref="HII2:HIJ2"/>
    <mergeCell ref="HIK2:HIL2"/>
    <mergeCell ref="HHS2:HHT2"/>
    <mergeCell ref="HHU2:HHV2"/>
    <mergeCell ref="HHW2:HHX2"/>
    <mergeCell ref="HHY2:HHZ2"/>
    <mergeCell ref="HIA2:HIB2"/>
    <mergeCell ref="HHI2:HHJ2"/>
    <mergeCell ref="HHK2:HHL2"/>
    <mergeCell ref="HHM2:HHN2"/>
    <mergeCell ref="HHO2:HHP2"/>
    <mergeCell ref="HHQ2:HHR2"/>
    <mergeCell ref="HKA2:HKB2"/>
    <mergeCell ref="HKC2:HKD2"/>
    <mergeCell ref="HKE2:HKF2"/>
    <mergeCell ref="HKG2:HKH2"/>
    <mergeCell ref="HKI2:HKJ2"/>
    <mergeCell ref="HJQ2:HJR2"/>
    <mergeCell ref="HJS2:HJT2"/>
    <mergeCell ref="HJU2:HJV2"/>
    <mergeCell ref="HJW2:HJX2"/>
    <mergeCell ref="HJY2:HJZ2"/>
    <mergeCell ref="HJG2:HJH2"/>
    <mergeCell ref="HJI2:HJJ2"/>
    <mergeCell ref="HJK2:HJL2"/>
    <mergeCell ref="HJM2:HJN2"/>
    <mergeCell ref="HJO2:HJP2"/>
    <mergeCell ref="HIW2:HIX2"/>
    <mergeCell ref="HIY2:HIZ2"/>
    <mergeCell ref="HJA2:HJB2"/>
    <mergeCell ref="HJC2:HJD2"/>
    <mergeCell ref="HJE2:HJF2"/>
    <mergeCell ref="HLO2:HLP2"/>
    <mergeCell ref="HLQ2:HLR2"/>
    <mergeCell ref="HLS2:HLT2"/>
    <mergeCell ref="HLU2:HLV2"/>
    <mergeCell ref="HLW2:HLX2"/>
    <mergeCell ref="HLE2:HLF2"/>
    <mergeCell ref="HLG2:HLH2"/>
    <mergeCell ref="HLI2:HLJ2"/>
    <mergeCell ref="HLK2:HLL2"/>
    <mergeCell ref="HLM2:HLN2"/>
    <mergeCell ref="HKU2:HKV2"/>
    <mergeCell ref="HKW2:HKX2"/>
    <mergeCell ref="HKY2:HKZ2"/>
    <mergeCell ref="HLA2:HLB2"/>
    <mergeCell ref="HLC2:HLD2"/>
    <mergeCell ref="HKK2:HKL2"/>
    <mergeCell ref="HKM2:HKN2"/>
    <mergeCell ref="HKO2:HKP2"/>
    <mergeCell ref="HKQ2:HKR2"/>
    <mergeCell ref="HKS2:HKT2"/>
    <mergeCell ref="HNC2:HND2"/>
    <mergeCell ref="HNE2:HNF2"/>
    <mergeCell ref="HNG2:HNH2"/>
    <mergeCell ref="HNI2:HNJ2"/>
    <mergeCell ref="HNK2:HNL2"/>
    <mergeCell ref="HMS2:HMT2"/>
    <mergeCell ref="HMU2:HMV2"/>
    <mergeCell ref="HMW2:HMX2"/>
    <mergeCell ref="HMY2:HMZ2"/>
    <mergeCell ref="HNA2:HNB2"/>
    <mergeCell ref="HMI2:HMJ2"/>
    <mergeCell ref="HMK2:HML2"/>
    <mergeCell ref="HMM2:HMN2"/>
    <mergeCell ref="HMO2:HMP2"/>
    <mergeCell ref="HMQ2:HMR2"/>
    <mergeCell ref="HLY2:HLZ2"/>
    <mergeCell ref="HMA2:HMB2"/>
    <mergeCell ref="HMC2:HMD2"/>
    <mergeCell ref="HME2:HMF2"/>
    <mergeCell ref="HMG2:HMH2"/>
    <mergeCell ref="HOQ2:HOR2"/>
    <mergeCell ref="HOS2:HOT2"/>
    <mergeCell ref="HOU2:HOV2"/>
    <mergeCell ref="HOW2:HOX2"/>
    <mergeCell ref="HOY2:HOZ2"/>
    <mergeCell ref="HOG2:HOH2"/>
    <mergeCell ref="HOI2:HOJ2"/>
    <mergeCell ref="HOK2:HOL2"/>
    <mergeCell ref="HOM2:HON2"/>
    <mergeCell ref="HOO2:HOP2"/>
    <mergeCell ref="HNW2:HNX2"/>
    <mergeCell ref="HNY2:HNZ2"/>
    <mergeCell ref="HOA2:HOB2"/>
    <mergeCell ref="HOC2:HOD2"/>
    <mergeCell ref="HOE2:HOF2"/>
    <mergeCell ref="HNM2:HNN2"/>
    <mergeCell ref="HNO2:HNP2"/>
    <mergeCell ref="HNQ2:HNR2"/>
    <mergeCell ref="HNS2:HNT2"/>
    <mergeCell ref="HNU2:HNV2"/>
    <mergeCell ref="HQE2:HQF2"/>
    <mergeCell ref="HQG2:HQH2"/>
    <mergeCell ref="HQI2:HQJ2"/>
    <mergeCell ref="HQK2:HQL2"/>
    <mergeCell ref="HQM2:HQN2"/>
    <mergeCell ref="HPU2:HPV2"/>
    <mergeCell ref="HPW2:HPX2"/>
    <mergeCell ref="HPY2:HPZ2"/>
    <mergeCell ref="HQA2:HQB2"/>
    <mergeCell ref="HQC2:HQD2"/>
    <mergeCell ref="HPK2:HPL2"/>
    <mergeCell ref="HPM2:HPN2"/>
    <mergeCell ref="HPO2:HPP2"/>
    <mergeCell ref="HPQ2:HPR2"/>
    <mergeCell ref="HPS2:HPT2"/>
    <mergeCell ref="HPA2:HPB2"/>
    <mergeCell ref="HPC2:HPD2"/>
    <mergeCell ref="HPE2:HPF2"/>
    <mergeCell ref="HPG2:HPH2"/>
    <mergeCell ref="HPI2:HPJ2"/>
    <mergeCell ref="HRS2:HRT2"/>
    <mergeCell ref="HRU2:HRV2"/>
    <mergeCell ref="HRW2:HRX2"/>
    <mergeCell ref="HRY2:HRZ2"/>
    <mergeCell ref="HSA2:HSB2"/>
    <mergeCell ref="HRI2:HRJ2"/>
    <mergeCell ref="HRK2:HRL2"/>
    <mergeCell ref="HRM2:HRN2"/>
    <mergeCell ref="HRO2:HRP2"/>
    <mergeCell ref="HRQ2:HRR2"/>
    <mergeCell ref="HQY2:HQZ2"/>
    <mergeCell ref="HRA2:HRB2"/>
    <mergeCell ref="HRC2:HRD2"/>
    <mergeCell ref="HRE2:HRF2"/>
    <mergeCell ref="HRG2:HRH2"/>
    <mergeCell ref="HQO2:HQP2"/>
    <mergeCell ref="HQQ2:HQR2"/>
    <mergeCell ref="HQS2:HQT2"/>
    <mergeCell ref="HQU2:HQV2"/>
    <mergeCell ref="HQW2:HQX2"/>
    <mergeCell ref="HTG2:HTH2"/>
    <mergeCell ref="HTI2:HTJ2"/>
    <mergeCell ref="HTK2:HTL2"/>
    <mergeCell ref="HTM2:HTN2"/>
    <mergeCell ref="HTO2:HTP2"/>
    <mergeCell ref="HSW2:HSX2"/>
    <mergeCell ref="HSY2:HSZ2"/>
    <mergeCell ref="HTA2:HTB2"/>
    <mergeCell ref="HTC2:HTD2"/>
    <mergeCell ref="HTE2:HTF2"/>
    <mergeCell ref="HSM2:HSN2"/>
    <mergeCell ref="HSO2:HSP2"/>
    <mergeCell ref="HSQ2:HSR2"/>
    <mergeCell ref="HSS2:HST2"/>
    <mergeCell ref="HSU2:HSV2"/>
    <mergeCell ref="HSC2:HSD2"/>
    <mergeCell ref="HSE2:HSF2"/>
    <mergeCell ref="HSG2:HSH2"/>
    <mergeCell ref="HSI2:HSJ2"/>
    <mergeCell ref="HSK2:HSL2"/>
    <mergeCell ref="HUU2:HUV2"/>
    <mergeCell ref="HUW2:HUX2"/>
    <mergeCell ref="HUY2:HUZ2"/>
    <mergeCell ref="HVA2:HVB2"/>
    <mergeCell ref="HVC2:HVD2"/>
    <mergeCell ref="HUK2:HUL2"/>
    <mergeCell ref="HUM2:HUN2"/>
    <mergeCell ref="HUO2:HUP2"/>
    <mergeCell ref="HUQ2:HUR2"/>
    <mergeCell ref="HUS2:HUT2"/>
    <mergeCell ref="HUA2:HUB2"/>
    <mergeCell ref="HUC2:HUD2"/>
    <mergeCell ref="HUE2:HUF2"/>
    <mergeCell ref="HUG2:HUH2"/>
    <mergeCell ref="HUI2:HUJ2"/>
    <mergeCell ref="HTQ2:HTR2"/>
    <mergeCell ref="HTS2:HTT2"/>
    <mergeCell ref="HTU2:HTV2"/>
    <mergeCell ref="HTW2:HTX2"/>
    <mergeCell ref="HTY2:HTZ2"/>
    <mergeCell ref="HWI2:HWJ2"/>
    <mergeCell ref="HWK2:HWL2"/>
    <mergeCell ref="HWM2:HWN2"/>
    <mergeCell ref="HWO2:HWP2"/>
    <mergeCell ref="HWQ2:HWR2"/>
    <mergeCell ref="HVY2:HVZ2"/>
    <mergeCell ref="HWA2:HWB2"/>
    <mergeCell ref="HWC2:HWD2"/>
    <mergeCell ref="HWE2:HWF2"/>
    <mergeCell ref="HWG2:HWH2"/>
    <mergeCell ref="HVO2:HVP2"/>
    <mergeCell ref="HVQ2:HVR2"/>
    <mergeCell ref="HVS2:HVT2"/>
    <mergeCell ref="HVU2:HVV2"/>
    <mergeCell ref="HVW2:HVX2"/>
    <mergeCell ref="HVE2:HVF2"/>
    <mergeCell ref="HVG2:HVH2"/>
    <mergeCell ref="HVI2:HVJ2"/>
    <mergeCell ref="HVK2:HVL2"/>
    <mergeCell ref="HVM2:HVN2"/>
    <mergeCell ref="HXW2:HXX2"/>
    <mergeCell ref="HXY2:HXZ2"/>
    <mergeCell ref="HYA2:HYB2"/>
    <mergeCell ref="HYC2:HYD2"/>
    <mergeCell ref="HYE2:HYF2"/>
    <mergeCell ref="HXM2:HXN2"/>
    <mergeCell ref="HXO2:HXP2"/>
    <mergeCell ref="HXQ2:HXR2"/>
    <mergeCell ref="HXS2:HXT2"/>
    <mergeCell ref="HXU2:HXV2"/>
    <mergeCell ref="HXC2:HXD2"/>
    <mergeCell ref="HXE2:HXF2"/>
    <mergeCell ref="HXG2:HXH2"/>
    <mergeCell ref="HXI2:HXJ2"/>
    <mergeCell ref="HXK2:HXL2"/>
    <mergeCell ref="HWS2:HWT2"/>
    <mergeCell ref="HWU2:HWV2"/>
    <mergeCell ref="HWW2:HWX2"/>
    <mergeCell ref="HWY2:HWZ2"/>
    <mergeCell ref="HXA2:HXB2"/>
    <mergeCell ref="HZK2:HZL2"/>
    <mergeCell ref="HZM2:HZN2"/>
    <mergeCell ref="HZO2:HZP2"/>
    <mergeCell ref="HZQ2:HZR2"/>
    <mergeCell ref="HZS2:HZT2"/>
    <mergeCell ref="HZA2:HZB2"/>
    <mergeCell ref="HZC2:HZD2"/>
    <mergeCell ref="HZE2:HZF2"/>
    <mergeCell ref="HZG2:HZH2"/>
    <mergeCell ref="HZI2:HZJ2"/>
    <mergeCell ref="HYQ2:HYR2"/>
    <mergeCell ref="HYS2:HYT2"/>
    <mergeCell ref="HYU2:HYV2"/>
    <mergeCell ref="HYW2:HYX2"/>
    <mergeCell ref="HYY2:HYZ2"/>
    <mergeCell ref="HYG2:HYH2"/>
    <mergeCell ref="HYI2:HYJ2"/>
    <mergeCell ref="HYK2:HYL2"/>
    <mergeCell ref="HYM2:HYN2"/>
    <mergeCell ref="HYO2:HYP2"/>
    <mergeCell ref="IAY2:IAZ2"/>
    <mergeCell ref="IBA2:IBB2"/>
    <mergeCell ref="IBC2:IBD2"/>
    <mergeCell ref="IBE2:IBF2"/>
    <mergeCell ref="IBG2:IBH2"/>
    <mergeCell ref="IAO2:IAP2"/>
    <mergeCell ref="IAQ2:IAR2"/>
    <mergeCell ref="IAS2:IAT2"/>
    <mergeCell ref="IAU2:IAV2"/>
    <mergeCell ref="IAW2:IAX2"/>
    <mergeCell ref="IAE2:IAF2"/>
    <mergeCell ref="IAG2:IAH2"/>
    <mergeCell ref="IAI2:IAJ2"/>
    <mergeCell ref="IAK2:IAL2"/>
    <mergeCell ref="IAM2:IAN2"/>
    <mergeCell ref="HZU2:HZV2"/>
    <mergeCell ref="HZW2:HZX2"/>
    <mergeCell ref="HZY2:HZZ2"/>
    <mergeCell ref="IAA2:IAB2"/>
    <mergeCell ref="IAC2:IAD2"/>
    <mergeCell ref="ICM2:ICN2"/>
    <mergeCell ref="ICO2:ICP2"/>
    <mergeCell ref="ICQ2:ICR2"/>
    <mergeCell ref="ICS2:ICT2"/>
    <mergeCell ref="ICU2:ICV2"/>
    <mergeCell ref="ICC2:ICD2"/>
    <mergeCell ref="ICE2:ICF2"/>
    <mergeCell ref="ICG2:ICH2"/>
    <mergeCell ref="ICI2:ICJ2"/>
    <mergeCell ref="ICK2:ICL2"/>
    <mergeCell ref="IBS2:IBT2"/>
    <mergeCell ref="IBU2:IBV2"/>
    <mergeCell ref="IBW2:IBX2"/>
    <mergeCell ref="IBY2:IBZ2"/>
    <mergeCell ref="ICA2:ICB2"/>
    <mergeCell ref="IBI2:IBJ2"/>
    <mergeCell ref="IBK2:IBL2"/>
    <mergeCell ref="IBM2:IBN2"/>
    <mergeCell ref="IBO2:IBP2"/>
    <mergeCell ref="IBQ2:IBR2"/>
    <mergeCell ref="IEA2:IEB2"/>
    <mergeCell ref="IEC2:IED2"/>
    <mergeCell ref="IEE2:IEF2"/>
    <mergeCell ref="IEG2:IEH2"/>
    <mergeCell ref="IEI2:IEJ2"/>
    <mergeCell ref="IDQ2:IDR2"/>
    <mergeCell ref="IDS2:IDT2"/>
    <mergeCell ref="IDU2:IDV2"/>
    <mergeCell ref="IDW2:IDX2"/>
    <mergeCell ref="IDY2:IDZ2"/>
    <mergeCell ref="IDG2:IDH2"/>
    <mergeCell ref="IDI2:IDJ2"/>
    <mergeCell ref="IDK2:IDL2"/>
    <mergeCell ref="IDM2:IDN2"/>
    <mergeCell ref="IDO2:IDP2"/>
    <mergeCell ref="ICW2:ICX2"/>
    <mergeCell ref="ICY2:ICZ2"/>
    <mergeCell ref="IDA2:IDB2"/>
    <mergeCell ref="IDC2:IDD2"/>
    <mergeCell ref="IDE2:IDF2"/>
    <mergeCell ref="IFO2:IFP2"/>
    <mergeCell ref="IFQ2:IFR2"/>
    <mergeCell ref="IFS2:IFT2"/>
    <mergeCell ref="IFU2:IFV2"/>
    <mergeCell ref="IFW2:IFX2"/>
    <mergeCell ref="IFE2:IFF2"/>
    <mergeCell ref="IFG2:IFH2"/>
    <mergeCell ref="IFI2:IFJ2"/>
    <mergeCell ref="IFK2:IFL2"/>
    <mergeCell ref="IFM2:IFN2"/>
    <mergeCell ref="IEU2:IEV2"/>
    <mergeCell ref="IEW2:IEX2"/>
    <mergeCell ref="IEY2:IEZ2"/>
    <mergeCell ref="IFA2:IFB2"/>
    <mergeCell ref="IFC2:IFD2"/>
    <mergeCell ref="IEK2:IEL2"/>
    <mergeCell ref="IEM2:IEN2"/>
    <mergeCell ref="IEO2:IEP2"/>
    <mergeCell ref="IEQ2:IER2"/>
    <mergeCell ref="IES2:IET2"/>
    <mergeCell ref="IHC2:IHD2"/>
    <mergeCell ref="IHE2:IHF2"/>
    <mergeCell ref="IHG2:IHH2"/>
    <mergeCell ref="IHI2:IHJ2"/>
    <mergeCell ref="IHK2:IHL2"/>
    <mergeCell ref="IGS2:IGT2"/>
    <mergeCell ref="IGU2:IGV2"/>
    <mergeCell ref="IGW2:IGX2"/>
    <mergeCell ref="IGY2:IGZ2"/>
    <mergeCell ref="IHA2:IHB2"/>
    <mergeCell ref="IGI2:IGJ2"/>
    <mergeCell ref="IGK2:IGL2"/>
    <mergeCell ref="IGM2:IGN2"/>
    <mergeCell ref="IGO2:IGP2"/>
    <mergeCell ref="IGQ2:IGR2"/>
    <mergeCell ref="IFY2:IFZ2"/>
    <mergeCell ref="IGA2:IGB2"/>
    <mergeCell ref="IGC2:IGD2"/>
    <mergeCell ref="IGE2:IGF2"/>
    <mergeCell ref="IGG2:IGH2"/>
    <mergeCell ref="IIQ2:IIR2"/>
    <mergeCell ref="IIS2:IIT2"/>
    <mergeCell ref="IIU2:IIV2"/>
    <mergeCell ref="IIW2:IIX2"/>
    <mergeCell ref="IIY2:IIZ2"/>
    <mergeCell ref="IIG2:IIH2"/>
    <mergeCell ref="III2:IIJ2"/>
    <mergeCell ref="IIK2:IIL2"/>
    <mergeCell ref="IIM2:IIN2"/>
    <mergeCell ref="IIO2:IIP2"/>
    <mergeCell ref="IHW2:IHX2"/>
    <mergeCell ref="IHY2:IHZ2"/>
    <mergeCell ref="IIA2:IIB2"/>
    <mergeCell ref="IIC2:IID2"/>
    <mergeCell ref="IIE2:IIF2"/>
    <mergeCell ref="IHM2:IHN2"/>
    <mergeCell ref="IHO2:IHP2"/>
    <mergeCell ref="IHQ2:IHR2"/>
    <mergeCell ref="IHS2:IHT2"/>
    <mergeCell ref="IHU2:IHV2"/>
    <mergeCell ref="IKE2:IKF2"/>
    <mergeCell ref="IKG2:IKH2"/>
    <mergeCell ref="IKI2:IKJ2"/>
    <mergeCell ref="IKK2:IKL2"/>
    <mergeCell ref="IKM2:IKN2"/>
    <mergeCell ref="IJU2:IJV2"/>
    <mergeCell ref="IJW2:IJX2"/>
    <mergeCell ref="IJY2:IJZ2"/>
    <mergeCell ref="IKA2:IKB2"/>
    <mergeCell ref="IKC2:IKD2"/>
    <mergeCell ref="IJK2:IJL2"/>
    <mergeCell ref="IJM2:IJN2"/>
    <mergeCell ref="IJO2:IJP2"/>
    <mergeCell ref="IJQ2:IJR2"/>
    <mergeCell ref="IJS2:IJT2"/>
    <mergeCell ref="IJA2:IJB2"/>
    <mergeCell ref="IJC2:IJD2"/>
    <mergeCell ref="IJE2:IJF2"/>
    <mergeCell ref="IJG2:IJH2"/>
    <mergeCell ref="IJI2:IJJ2"/>
    <mergeCell ref="ILS2:ILT2"/>
    <mergeCell ref="ILU2:ILV2"/>
    <mergeCell ref="ILW2:ILX2"/>
    <mergeCell ref="ILY2:ILZ2"/>
    <mergeCell ref="IMA2:IMB2"/>
    <mergeCell ref="ILI2:ILJ2"/>
    <mergeCell ref="ILK2:ILL2"/>
    <mergeCell ref="ILM2:ILN2"/>
    <mergeCell ref="ILO2:ILP2"/>
    <mergeCell ref="ILQ2:ILR2"/>
    <mergeCell ref="IKY2:IKZ2"/>
    <mergeCell ref="ILA2:ILB2"/>
    <mergeCell ref="ILC2:ILD2"/>
    <mergeCell ref="ILE2:ILF2"/>
    <mergeCell ref="ILG2:ILH2"/>
    <mergeCell ref="IKO2:IKP2"/>
    <mergeCell ref="IKQ2:IKR2"/>
    <mergeCell ref="IKS2:IKT2"/>
    <mergeCell ref="IKU2:IKV2"/>
    <mergeCell ref="IKW2:IKX2"/>
    <mergeCell ref="ING2:INH2"/>
    <mergeCell ref="INI2:INJ2"/>
    <mergeCell ref="INK2:INL2"/>
    <mergeCell ref="INM2:INN2"/>
    <mergeCell ref="INO2:INP2"/>
    <mergeCell ref="IMW2:IMX2"/>
    <mergeCell ref="IMY2:IMZ2"/>
    <mergeCell ref="INA2:INB2"/>
    <mergeCell ref="INC2:IND2"/>
    <mergeCell ref="INE2:INF2"/>
    <mergeCell ref="IMM2:IMN2"/>
    <mergeCell ref="IMO2:IMP2"/>
    <mergeCell ref="IMQ2:IMR2"/>
    <mergeCell ref="IMS2:IMT2"/>
    <mergeCell ref="IMU2:IMV2"/>
    <mergeCell ref="IMC2:IMD2"/>
    <mergeCell ref="IME2:IMF2"/>
    <mergeCell ref="IMG2:IMH2"/>
    <mergeCell ref="IMI2:IMJ2"/>
    <mergeCell ref="IMK2:IML2"/>
    <mergeCell ref="IOU2:IOV2"/>
    <mergeCell ref="IOW2:IOX2"/>
    <mergeCell ref="IOY2:IOZ2"/>
    <mergeCell ref="IPA2:IPB2"/>
    <mergeCell ref="IPC2:IPD2"/>
    <mergeCell ref="IOK2:IOL2"/>
    <mergeCell ref="IOM2:ION2"/>
    <mergeCell ref="IOO2:IOP2"/>
    <mergeCell ref="IOQ2:IOR2"/>
    <mergeCell ref="IOS2:IOT2"/>
    <mergeCell ref="IOA2:IOB2"/>
    <mergeCell ref="IOC2:IOD2"/>
    <mergeCell ref="IOE2:IOF2"/>
    <mergeCell ref="IOG2:IOH2"/>
    <mergeCell ref="IOI2:IOJ2"/>
    <mergeCell ref="INQ2:INR2"/>
    <mergeCell ref="INS2:INT2"/>
    <mergeCell ref="INU2:INV2"/>
    <mergeCell ref="INW2:INX2"/>
    <mergeCell ref="INY2:INZ2"/>
    <mergeCell ref="IQI2:IQJ2"/>
    <mergeCell ref="IQK2:IQL2"/>
    <mergeCell ref="IQM2:IQN2"/>
    <mergeCell ref="IQO2:IQP2"/>
    <mergeCell ref="IQQ2:IQR2"/>
    <mergeCell ref="IPY2:IPZ2"/>
    <mergeCell ref="IQA2:IQB2"/>
    <mergeCell ref="IQC2:IQD2"/>
    <mergeCell ref="IQE2:IQF2"/>
    <mergeCell ref="IQG2:IQH2"/>
    <mergeCell ref="IPO2:IPP2"/>
    <mergeCell ref="IPQ2:IPR2"/>
    <mergeCell ref="IPS2:IPT2"/>
    <mergeCell ref="IPU2:IPV2"/>
    <mergeCell ref="IPW2:IPX2"/>
    <mergeCell ref="IPE2:IPF2"/>
    <mergeCell ref="IPG2:IPH2"/>
    <mergeCell ref="IPI2:IPJ2"/>
    <mergeCell ref="IPK2:IPL2"/>
    <mergeCell ref="IPM2:IPN2"/>
    <mergeCell ref="IRW2:IRX2"/>
    <mergeCell ref="IRY2:IRZ2"/>
    <mergeCell ref="ISA2:ISB2"/>
    <mergeCell ref="ISC2:ISD2"/>
    <mergeCell ref="ISE2:ISF2"/>
    <mergeCell ref="IRM2:IRN2"/>
    <mergeCell ref="IRO2:IRP2"/>
    <mergeCell ref="IRQ2:IRR2"/>
    <mergeCell ref="IRS2:IRT2"/>
    <mergeCell ref="IRU2:IRV2"/>
    <mergeCell ref="IRC2:IRD2"/>
    <mergeCell ref="IRE2:IRF2"/>
    <mergeCell ref="IRG2:IRH2"/>
    <mergeCell ref="IRI2:IRJ2"/>
    <mergeCell ref="IRK2:IRL2"/>
    <mergeCell ref="IQS2:IQT2"/>
    <mergeCell ref="IQU2:IQV2"/>
    <mergeCell ref="IQW2:IQX2"/>
    <mergeCell ref="IQY2:IQZ2"/>
    <mergeCell ref="IRA2:IRB2"/>
    <mergeCell ref="ITK2:ITL2"/>
    <mergeCell ref="ITM2:ITN2"/>
    <mergeCell ref="ITO2:ITP2"/>
    <mergeCell ref="ITQ2:ITR2"/>
    <mergeCell ref="ITS2:ITT2"/>
    <mergeCell ref="ITA2:ITB2"/>
    <mergeCell ref="ITC2:ITD2"/>
    <mergeCell ref="ITE2:ITF2"/>
    <mergeCell ref="ITG2:ITH2"/>
    <mergeCell ref="ITI2:ITJ2"/>
    <mergeCell ref="ISQ2:ISR2"/>
    <mergeCell ref="ISS2:IST2"/>
    <mergeCell ref="ISU2:ISV2"/>
    <mergeCell ref="ISW2:ISX2"/>
    <mergeCell ref="ISY2:ISZ2"/>
    <mergeCell ref="ISG2:ISH2"/>
    <mergeCell ref="ISI2:ISJ2"/>
    <mergeCell ref="ISK2:ISL2"/>
    <mergeCell ref="ISM2:ISN2"/>
    <mergeCell ref="ISO2:ISP2"/>
    <mergeCell ref="IUY2:IUZ2"/>
    <mergeCell ref="IVA2:IVB2"/>
    <mergeCell ref="IVC2:IVD2"/>
    <mergeCell ref="IVE2:IVF2"/>
    <mergeCell ref="IVG2:IVH2"/>
    <mergeCell ref="IUO2:IUP2"/>
    <mergeCell ref="IUQ2:IUR2"/>
    <mergeCell ref="IUS2:IUT2"/>
    <mergeCell ref="IUU2:IUV2"/>
    <mergeCell ref="IUW2:IUX2"/>
    <mergeCell ref="IUE2:IUF2"/>
    <mergeCell ref="IUG2:IUH2"/>
    <mergeCell ref="IUI2:IUJ2"/>
    <mergeCell ref="IUK2:IUL2"/>
    <mergeCell ref="IUM2:IUN2"/>
    <mergeCell ref="ITU2:ITV2"/>
    <mergeCell ref="ITW2:ITX2"/>
    <mergeCell ref="ITY2:ITZ2"/>
    <mergeCell ref="IUA2:IUB2"/>
    <mergeCell ref="IUC2:IUD2"/>
    <mergeCell ref="IWM2:IWN2"/>
    <mergeCell ref="IWO2:IWP2"/>
    <mergeCell ref="IWQ2:IWR2"/>
    <mergeCell ref="IWS2:IWT2"/>
    <mergeCell ref="IWU2:IWV2"/>
    <mergeCell ref="IWC2:IWD2"/>
    <mergeCell ref="IWE2:IWF2"/>
    <mergeCell ref="IWG2:IWH2"/>
    <mergeCell ref="IWI2:IWJ2"/>
    <mergeCell ref="IWK2:IWL2"/>
    <mergeCell ref="IVS2:IVT2"/>
    <mergeCell ref="IVU2:IVV2"/>
    <mergeCell ref="IVW2:IVX2"/>
    <mergeCell ref="IVY2:IVZ2"/>
    <mergeCell ref="IWA2:IWB2"/>
    <mergeCell ref="IVI2:IVJ2"/>
    <mergeCell ref="IVK2:IVL2"/>
    <mergeCell ref="IVM2:IVN2"/>
    <mergeCell ref="IVO2:IVP2"/>
    <mergeCell ref="IVQ2:IVR2"/>
    <mergeCell ref="IYA2:IYB2"/>
    <mergeCell ref="IYC2:IYD2"/>
    <mergeCell ref="IYE2:IYF2"/>
    <mergeCell ref="IYG2:IYH2"/>
    <mergeCell ref="IYI2:IYJ2"/>
    <mergeCell ref="IXQ2:IXR2"/>
    <mergeCell ref="IXS2:IXT2"/>
    <mergeCell ref="IXU2:IXV2"/>
    <mergeCell ref="IXW2:IXX2"/>
    <mergeCell ref="IXY2:IXZ2"/>
    <mergeCell ref="IXG2:IXH2"/>
    <mergeCell ref="IXI2:IXJ2"/>
    <mergeCell ref="IXK2:IXL2"/>
    <mergeCell ref="IXM2:IXN2"/>
    <mergeCell ref="IXO2:IXP2"/>
    <mergeCell ref="IWW2:IWX2"/>
    <mergeCell ref="IWY2:IWZ2"/>
    <mergeCell ref="IXA2:IXB2"/>
    <mergeCell ref="IXC2:IXD2"/>
    <mergeCell ref="IXE2:IXF2"/>
    <mergeCell ref="IZO2:IZP2"/>
    <mergeCell ref="IZQ2:IZR2"/>
    <mergeCell ref="IZS2:IZT2"/>
    <mergeCell ref="IZU2:IZV2"/>
    <mergeCell ref="IZW2:IZX2"/>
    <mergeCell ref="IZE2:IZF2"/>
    <mergeCell ref="IZG2:IZH2"/>
    <mergeCell ref="IZI2:IZJ2"/>
    <mergeCell ref="IZK2:IZL2"/>
    <mergeCell ref="IZM2:IZN2"/>
    <mergeCell ref="IYU2:IYV2"/>
    <mergeCell ref="IYW2:IYX2"/>
    <mergeCell ref="IYY2:IYZ2"/>
    <mergeCell ref="IZA2:IZB2"/>
    <mergeCell ref="IZC2:IZD2"/>
    <mergeCell ref="IYK2:IYL2"/>
    <mergeCell ref="IYM2:IYN2"/>
    <mergeCell ref="IYO2:IYP2"/>
    <mergeCell ref="IYQ2:IYR2"/>
    <mergeCell ref="IYS2:IYT2"/>
    <mergeCell ref="JBC2:JBD2"/>
    <mergeCell ref="JBE2:JBF2"/>
    <mergeCell ref="JBG2:JBH2"/>
    <mergeCell ref="JBI2:JBJ2"/>
    <mergeCell ref="JBK2:JBL2"/>
    <mergeCell ref="JAS2:JAT2"/>
    <mergeCell ref="JAU2:JAV2"/>
    <mergeCell ref="JAW2:JAX2"/>
    <mergeCell ref="JAY2:JAZ2"/>
    <mergeCell ref="JBA2:JBB2"/>
    <mergeCell ref="JAI2:JAJ2"/>
    <mergeCell ref="JAK2:JAL2"/>
    <mergeCell ref="JAM2:JAN2"/>
    <mergeCell ref="JAO2:JAP2"/>
    <mergeCell ref="JAQ2:JAR2"/>
    <mergeCell ref="IZY2:IZZ2"/>
    <mergeCell ref="JAA2:JAB2"/>
    <mergeCell ref="JAC2:JAD2"/>
    <mergeCell ref="JAE2:JAF2"/>
    <mergeCell ref="JAG2:JAH2"/>
    <mergeCell ref="JCQ2:JCR2"/>
    <mergeCell ref="JCS2:JCT2"/>
    <mergeCell ref="JCU2:JCV2"/>
    <mergeCell ref="JCW2:JCX2"/>
    <mergeCell ref="JCY2:JCZ2"/>
    <mergeCell ref="JCG2:JCH2"/>
    <mergeCell ref="JCI2:JCJ2"/>
    <mergeCell ref="JCK2:JCL2"/>
    <mergeCell ref="JCM2:JCN2"/>
    <mergeCell ref="JCO2:JCP2"/>
    <mergeCell ref="JBW2:JBX2"/>
    <mergeCell ref="JBY2:JBZ2"/>
    <mergeCell ref="JCA2:JCB2"/>
    <mergeCell ref="JCC2:JCD2"/>
    <mergeCell ref="JCE2:JCF2"/>
    <mergeCell ref="JBM2:JBN2"/>
    <mergeCell ref="JBO2:JBP2"/>
    <mergeCell ref="JBQ2:JBR2"/>
    <mergeCell ref="JBS2:JBT2"/>
    <mergeCell ref="JBU2:JBV2"/>
    <mergeCell ref="JEE2:JEF2"/>
    <mergeCell ref="JEG2:JEH2"/>
    <mergeCell ref="JEI2:JEJ2"/>
    <mergeCell ref="JEK2:JEL2"/>
    <mergeCell ref="JEM2:JEN2"/>
    <mergeCell ref="JDU2:JDV2"/>
    <mergeCell ref="JDW2:JDX2"/>
    <mergeCell ref="JDY2:JDZ2"/>
    <mergeCell ref="JEA2:JEB2"/>
    <mergeCell ref="JEC2:JED2"/>
    <mergeCell ref="JDK2:JDL2"/>
    <mergeCell ref="JDM2:JDN2"/>
    <mergeCell ref="JDO2:JDP2"/>
    <mergeCell ref="JDQ2:JDR2"/>
    <mergeCell ref="JDS2:JDT2"/>
    <mergeCell ref="JDA2:JDB2"/>
    <mergeCell ref="JDC2:JDD2"/>
    <mergeCell ref="JDE2:JDF2"/>
    <mergeCell ref="JDG2:JDH2"/>
    <mergeCell ref="JDI2:JDJ2"/>
    <mergeCell ref="JFS2:JFT2"/>
    <mergeCell ref="JFU2:JFV2"/>
    <mergeCell ref="JFW2:JFX2"/>
    <mergeCell ref="JFY2:JFZ2"/>
    <mergeCell ref="JGA2:JGB2"/>
    <mergeCell ref="JFI2:JFJ2"/>
    <mergeCell ref="JFK2:JFL2"/>
    <mergeCell ref="JFM2:JFN2"/>
    <mergeCell ref="JFO2:JFP2"/>
    <mergeCell ref="JFQ2:JFR2"/>
    <mergeCell ref="JEY2:JEZ2"/>
    <mergeCell ref="JFA2:JFB2"/>
    <mergeCell ref="JFC2:JFD2"/>
    <mergeCell ref="JFE2:JFF2"/>
    <mergeCell ref="JFG2:JFH2"/>
    <mergeCell ref="JEO2:JEP2"/>
    <mergeCell ref="JEQ2:JER2"/>
    <mergeCell ref="JES2:JET2"/>
    <mergeCell ref="JEU2:JEV2"/>
    <mergeCell ref="JEW2:JEX2"/>
    <mergeCell ref="JHG2:JHH2"/>
    <mergeCell ref="JHI2:JHJ2"/>
    <mergeCell ref="JHK2:JHL2"/>
    <mergeCell ref="JHM2:JHN2"/>
    <mergeCell ref="JHO2:JHP2"/>
    <mergeCell ref="JGW2:JGX2"/>
    <mergeCell ref="JGY2:JGZ2"/>
    <mergeCell ref="JHA2:JHB2"/>
    <mergeCell ref="JHC2:JHD2"/>
    <mergeCell ref="JHE2:JHF2"/>
    <mergeCell ref="JGM2:JGN2"/>
    <mergeCell ref="JGO2:JGP2"/>
    <mergeCell ref="JGQ2:JGR2"/>
    <mergeCell ref="JGS2:JGT2"/>
    <mergeCell ref="JGU2:JGV2"/>
    <mergeCell ref="JGC2:JGD2"/>
    <mergeCell ref="JGE2:JGF2"/>
    <mergeCell ref="JGG2:JGH2"/>
    <mergeCell ref="JGI2:JGJ2"/>
    <mergeCell ref="JGK2:JGL2"/>
    <mergeCell ref="JIU2:JIV2"/>
    <mergeCell ref="JIW2:JIX2"/>
    <mergeCell ref="JIY2:JIZ2"/>
    <mergeCell ref="JJA2:JJB2"/>
    <mergeCell ref="JJC2:JJD2"/>
    <mergeCell ref="JIK2:JIL2"/>
    <mergeCell ref="JIM2:JIN2"/>
    <mergeCell ref="JIO2:JIP2"/>
    <mergeCell ref="JIQ2:JIR2"/>
    <mergeCell ref="JIS2:JIT2"/>
    <mergeCell ref="JIA2:JIB2"/>
    <mergeCell ref="JIC2:JID2"/>
    <mergeCell ref="JIE2:JIF2"/>
    <mergeCell ref="JIG2:JIH2"/>
    <mergeCell ref="JII2:JIJ2"/>
    <mergeCell ref="JHQ2:JHR2"/>
    <mergeCell ref="JHS2:JHT2"/>
    <mergeCell ref="JHU2:JHV2"/>
    <mergeCell ref="JHW2:JHX2"/>
    <mergeCell ref="JHY2:JHZ2"/>
    <mergeCell ref="JKI2:JKJ2"/>
    <mergeCell ref="JKK2:JKL2"/>
    <mergeCell ref="JKM2:JKN2"/>
    <mergeCell ref="JKO2:JKP2"/>
    <mergeCell ref="JKQ2:JKR2"/>
    <mergeCell ref="JJY2:JJZ2"/>
    <mergeCell ref="JKA2:JKB2"/>
    <mergeCell ref="JKC2:JKD2"/>
    <mergeCell ref="JKE2:JKF2"/>
    <mergeCell ref="JKG2:JKH2"/>
    <mergeCell ref="JJO2:JJP2"/>
    <mergeCell ref="JJQ2:JJR2"/>
    <mergeCell ref="JJS2:JJT2"/>
    <mergeCell ref="JJU2:JJV2"/>
    <mergeCell ref="JJW2:JJX2"/>
    <mergeCell ref="JJE2:JJF2"/>
    <mergeCell ref="JJG2:JJH2"/>
    <mergeCell ref="JJI2:JJJ2"/>
    <mergeCell ref="JJK2:JJL2"/>
    <mergeCell ref="JJM2:JJN2"/>
    <mergeCell ref="JLW2:JLX2"/>
    <mergeCell ref="JLY2:JLZ2"/>
    <mergeCell ref="JMA2:JMB2"/>
    <mergeCell ref="JMC2:JMD2"/>
    <mergeCell ref="JME2:JMF2"/>
    <mergeCell ref="JLM2:JLN2"/>
    <mergeCell ref="JLO2:JLP2"/>
    <mergeCell ref="JLQ2:JLR2"/>
    <mergeCell ref="JLS2:JLT2"/>
    <mergeCell ref="JLU2:JLV2"/>
    <mergeCell ref="JLC2:JLD2"/>
    <mergeCell ref="JLE2:JLF2"/>
    <mergeCell ref="JLG2:JLH2"/>
    <mergeCell ref="JLI2:JLJ2"/>
    <mergeCell ref="JLK2:JLL2"/>
    <mergeCell ref="JKS2:JKT2"/>
    <mergeCell ref="JKU2:JKV2"/>
    <mergeCell ref="JKW2:JKX2"/>
    <mergeCell ref="JKY2:JKZ2"/>
    <mergeCell ref="JLA2:JLB2"/>
    <mergeCell ref="JNK2:JNL2"/>
    <mergeCell ref="JNM2:JNN2"/>
    <mergeCell ref="JNO2:JNP2"/>
    <mergeCell ref="JNQ2:JNR2"/>
    <mergeCell ref="JNS2:JNT2"/>
    <mergeCell ref="JNA2:JNB2"/>
    <mergeCell ref="JNC2:JND2"/>
    <mergeCell ref="JNE2:JNF2"/>
    <mergeCell ref="JNG2:JNH2"/>
    <mergeCell ref="JNI2:JNJ2"/>
    <mergeCell ref="JMQ2:JMR2"/>
    <mergeCell ref="JMS2:JMT2"/>
    <mergeCell ref="JMU2:JMV2"/>
    <mergeCell ref="JMW2:JMX2"/>
    <mergeCell ref="JMY2:JMZ2"/>
    <mergeCell ref="JMG2:JMH2"/>
    <mergeCell ref="JMI2:JMJ2"/>
    <mergeCell ref="JMK2:JML2"/>
    <mergeCell ref="JMM2:JMN2"/>
    <mergeCell ref="JMO2:JMP2"/>
    <mergeCell ref="JOY2:JOZ2"/>
    <mergeCell ref="JPA2:JPB2"/>
    <mergeCell ref="JPC2:JPD2"/>
    <mergeCell ref="JPE2:JPF2"/>
    <mergeCell ref="JPG2:JPH2"/>
    <mergeCell ref="JOO2:JOP2"/>
    <mergeCell ref="JOQ2:JOR2"/>
    <mergeCell ref="JOS2:JOT2"/>
    <mergeCell ref="JOU2:JOV2"/>
    <mergeCell ref="JOW2:JOX2"/>
    <mergeCell ref="JOE2:JOF2"/>
    <mergeCell ref="JOG2:JOH2"/>
    <mergeCell ref="JOI2:JOJ2"/>
    <mergeCell ref="JOK2:JOL2"/>
    <mergeCell ref="JOM2:JON2"/>
    <mergeCell ref="JNU2:JNV2"/>
    <mergeCell ref="JNW2:JNX2"/>
    <mergeCell ref="JNY2:JNZ2"/>
    <mergeCell ref="JOA2:JOB2"/>
    <mergeCell ref="JOC2:JOD2"/>
    <mergeCell ref="JQM2:JQN2"/>
    <mergeCell ref="JQO2:JQP2"/>
    <mergeCell ref="JQQ2:JQR2"/>
    <mergeCell ref="JQS2:JQT2"/>
    <mergeCell ref="JQU2:JQV2"/>
    <mergeCell ref="JQC2:JQD2"/>
    <mergeCell ref="JQE2:JQF2"/>
    <mergeCell ref="JQG2:JQH2"/>
    <mergeCell ref="JQI2:JQJ2"/>
    <mergeCell ref="JQK2:JQL2"/>
    <mergeCell ref="JPS2:JPT2"/>
    <mergeCell ref="JPU2:JPV2"/>
    <mergeCell ref="JPW2:JPX2"/>
    <mergeCell ref="JPY2:JPZ2"/>
    <mergeCell ref="JQA2:JQB2"/>
    <mergeCell ref="JPI2:JPJ2"/>
    <mergeCell ref="JPK2:JPL2"/>
    <mergeCell ref="JPM2:JPN2"/>
    <mergeCell ref="JPO2:JPP2"/>
    <mergeCell ref="JPQ2:JPR2"/>
    <mergeCell ref="JSA2:JSB2"/>
    <mergeCell ref="JSC2:JSD2"/>
    <mergeCell ref="JSE2:JSF2"/>
    <mergeCell ref="JSG2:JSH2"/>
    <mergeCell ref="JSI2:JSJ2"/>
    <mergeCell ref="JRQ2:JRR2"/>
    <mergeCell ref="JRS2:JRT2"/>
    <mergeCell ref="JRU2:JRV2"/>
    <mergeCell ref="JRW2:JRX2"/>
    <mergeCell ref="JRY2:JRZ2"/>
    <mergeCell ref="JRG2:JRH2"/>
    <mergeCell ref="JRI2:JRJ2"/>
    <mergeCell ref="JRK2:JRL2"/>
    <mergeCell ref="JRM2:JRN2"/>
    <mergeCell ref="JRO2:JRP2"/>
    <mergeCell ref="JQW2:JQX2"/>
    <mergeCell ref="JQY2:JQZ2"/>
    <mergeCell ref="JRA2:JRB2"/>
    <mergeCell ref="JRC2:JRD2"/>
    <mergeCell ref="JRE2:JRF2"/>
    <mergeCell ref="JTO2:JTP2"/>
    <mergeCell ref="JTQ2:JTR2"/>
    <mergeCell ref="JTS2:JTT2"/>
    <mergeCell ref="JTU2:JTV2"/>
    <mergeCell ref="JTW2:JTX2"/>
    <mergeCell ref="JTE2:JTF2"/>
    <mergeCell ref="JTG2:JTH2"/>
    <mergeCell ref="JTI2:JTJ2"/>
    <mergeCell ref="JTK2:JTL2"/>
    <mergeCell ref="JTM2:JTN2"/>
    <mergeCell ref="JSU2:JSV2"/>
    <mergeCell ref="JSW2:JSX2"/>
    <mergeCell ref="JSY2:JSZ2"/>
    <mergeCell ref="JTA2:JTB2"/>
    <mergeCell ref="JTC2:JTD2"/>
    <mergeCell ref="JSK2:JSL2"/>
    <mergeCell ref="JSM2:JSN2"/>
    <mergeCell ref="JSO2:JSP2"/>
    <mergeCell ref="JSQ2:JSR2"/>
    <mergeCell ref="JSS2:JST2"/>
    <mergeCell ref="JVC2:JVD2"/>
    <mergeCell ref="JVE2:JVF2"/>
    <mergeCell ref="JVG2:JVH2"/>
    <mergeCell ref="JVI2:JVJ2"/>
    <mergeCell ref="JVK2:JVL2"/>
    <mergeCell ref="JUS2:JUT2"/>
    <mergeCell ref="JUU2:JUV2"/>
    <mergeCell ref="JUW2:JUX2"/>
    <mergeCell ref="JUY2:JUZ2"/>
    <mergeCell ref="JVA2:JVB2"/>
    <mergeCell ref="JUI2:JUJ2"/>
    <mergeCell ref="JUK2:JUL2"/>
    <mergeCell ref="JUM2:JUN2"/>
    <mergeCell ref="JUO2:JUP2"/>
    <mergeCell ref="JUQ2:JUR2"/>
    <mergeCell ref="JTY2:JTZ2"/>
    <mergeCell ref="JUA2:JUB2"/>
    <mergeCell ref="JUC2:JUD2"/>
    <mergeCell ref="JUE2:JUF2"/>
    <mergeCell ref="JUG2:JUH2"/>
    <mergeCell ref="JWQ2:JWR2"/>
    <mergeCell ref="JWS2:JWT2"/>
    <mergeCell ref="JWU2:JWV2"/>
    <mergeCell ref="JWW2:JWX2"/>
    <mergeCell ref="JWY2:JWZ2"/>
    <mergeCell ref="JWG2:JWH2"/>
    <mergeCell ref="JWI2:JWJ2"/>
    <mergeCell ref="JWK2:JWL2"/>
    <mergeCell ref="JWM2:JWN2"/>
    <mergeCell ref="JWO2:JWP2"/>
    <mergeCell ref="JVW2:JVX2"/>
    <mergeCell ref="JVY2:JVZ2"/>
    <mergeCell ref="JWA2:JWB2"/>
    <mergeCell ref="JWC2:JWD2"/>
    <mergeCell ref="JWE2:JWF2"/>
    <mergeCell ref="JVM2:JVN2"/>
    <mergeCell ref="JVO2:JVP2"/>
    <mergeCell ref="JVQ2:JVR2"/>
    <mergeCell ref="JVS2:JVT2"/>
    <mergeCell ref="JVU2:JVV2"/>
    <mergeCell ref="JYE2:JYF2"/>
    <mergeCell ref="JYG2:JYH2"/>
    <mergeCell ref="JYI2:JYJ2"/>
    <mergeCell ref="JYK2:JYL2"/>
    <mergeCell ref="JYM2:JYN2"/>
    <mergeCell ref="JXU2:JXV2"/>
    <mergeCell ref="JXW2:JXX2"/>
    <mergeCell ref="JXY2:JXZ2"/>
    <mergeCell ref="JYA2:JYB2"/>
    <mergeCell ref="JYC2:JYD2"/>
    <mergeCell ref="JXK2:JXL2"/>
    <mergeCell ref="JXM2:JXN2"/>
    <mergeCell ref="JXO2:JXP2"/>
    <mergeCell ref="JXQ2:JXR2"/>
    <mergeCell ref="JXS2:JXT2"/>
    <mergeCell ref="JXA2:JXB2"/>
    <mergeCell ref="JXC2:JXD2"/>
    <mergeCell ref="JXE2:JXF2"/>
    <mergeCell ref="JXG2:JXH2"/>
    <mergeCell ref="JXI2:JXJ2"/>
    <mergeCell ref="JZS2:JZT2"/>
    <mergeCell ref="JZU2:JZV2"/>
    <mergeCell ref="JZW2:JZX2"/>
    <mergeCell ref="JZY2:JZZ2"/>
    <mergeCell ref="KAA2:KAB2"/>
    <mergeCell ref="JZI2:JZJ2"/>
    <mergeCell ref="JZK2:JZL2"/>
    <mergeCell ref="JZM2:JZN2"/>
    <mergeCell ref="JZO2:JZP2"/>
    <mergeCell ref="JZQ2:JZR2"/>
    <mergeCell ref="JYY2:JYZ2"/>
    <mergeCell ref="JZA2:JZB2"/>
    <mergeCell ref="JZC2:JZD2"/>
    <mergeCell ref="JZE2:JZF2"/>
    <mergeCell ref="JZG2:JZH2"/>
    <mergeCell ref="JYO2:JYP2"/>
    <mergeCell ref="JYQ2:JYR2"/>
    <mergeCell ref="JYS2:JYT2"/>
    <mergeCell ref="JYU2:JYV2"/>
    <mergeCell ref="JYW2:JYX2"/>
    <mergeCell ref="KBG2:KBH2"/>
    <mergeCell ref="KBI2:KBJ2"/>
    <mergeCell ref="KBK2:KBL2"/>
    <mergeCell ref="KBM2:KBN2"/>
    <mergeCell ref="KBO2:KBP2"/>
    <mergeCell ref="KAW2:KAX2"/>
    <mergeCell ref="KAY2:KAZ2"/>
    <mergeCell ref="KBA2:KBB2"/>
    <mergeCell ref="KBC2:KBD2"/>
    <mergeCell ref="KBE2:KBF2"/>
    <mergeCell ref="KAM2:KAN2"/>
    <mergeCell ref="KAO2:KAP2"/>
    <mergeCell ref="KAQ2:KAR2"/>
    <mergeCell ref="KAS2:KAT2"/>
    <mergeCell ref="KAU2:KAV2"/>
    <mergeCell ref="KAC2:KAD2"/>
    <mergeCell ref="KAE2:KAF2"/>
    <mergeCell ref="KAG2:KAH2"/>
    <mergeCell ref="KAI2:KAJ2"/>
    <mergeCell ref="KAK2:KAL2"/>
    <mergeCell ref="KCU2:KCV2"/>
    <mergeCell ref="KCW2:KCX2"/>
    <mergeCell ref="KCY2:KCZ2"/>
    <mergeCell ref="KDA2:KDB2"/>
    <mergeCell ref="KDC2:KDD2"/>
    <mergeCell ref="KCK2:KCL2"/>
    <mergeCell ref="KCM2:KCN2"/>
    <mergeCell ref="KCO2:KCP2"/>
    <mergeCell ref="KCQ2:KCR2"/>
    <mergeCell ref="KCS2:KCT2"/>
    <mergeCell ref="KCA2:KCB2"/>
    <mergeCell ref="KCC2:KCD2"/>
    <mergeCell ref="KCE2:KCF2"/>
    <mergeCell ref="KCG2:KCH2"/>
    <mergeCell ref="KCI2:KCJ2"/>
    <mergeCell ref="KBQ2:KBR2"/>
    <mergeCell ref="KBS2:KBT2"/>
    <mergeCell ref="KBU2:KBV2"/>
    <mergeCell ref="KBW2:KBX2"/>
    <mergeCell ref="KBY2:KBZ2"/>
    <mergeCell ref="KEI2:KEJ2"/>
    <mergeCell ref="KEK2:KEL2"/>
    <mergeCell ref="KEM2:KEN2"/>
    <mergeCell ref="KEO2:KEP2"/>
    <mergeCell ref="KEQ2:KER2"/>
    <mergeCell ref="KDY2:KDZ2"/>
    <mergeCell ref="KEA2:KEB2"/>
    <mergeCell ref="KEC2:KED2"/>
    <mergeCell ref="KEE2:KEF2"/>
    <mergeCell ref="KEG2:KEH2"/>
    <mergeCell ref="KDO2:KDP2"/>
    <mergeCell ref="KDQ2:KDR2"/>
    <mergeCell ref="KDS2:KDT2"/>
    <mergeCell ref="KDU2:KDV2"/>
    <mergeCell ref="KDW2:KDX2"/>
    <mergeCell ref="KDE2:KDF2"/>
    <mergeCell ref="KDG2:KDH2"/>
    <mergeCell ref="KDI2:KDJ2"/>
    <mergeCell ref="KDK2:KDL2"/>
    <mergeCell ref="KDM2:KDN2"/>
    <mergeCell ref="KFW2:KFX2"/>
    <mergeCell ref="KFY2:KFZ2"/>
    <mergeCell ref="KGA2:KGB2"/>
    <mergeCell ref="KGC2:KGD2"/>
    <mergeCell ref="KGE2:KGF2"/>
    <mergeCell ref="KFM2:KFN2"/>
    <mergeCell ref="KFO2:KFP2"/>
    <mergeCell ref="KFQ2:KFR2"/>
    <mergeCell ref="KFS2:KFT2"/>
    <mergeCell ref="KFU2:KFV2"/>
    <mergeCell ref="KFC2:KFD2"/>
    <mergeCell ref="KFE2:KFF2"/>
    <mergeCell ref="KFG2:KFH2"/>
    <mergeCell ref="KFI2:KFJ2"/>
    <mergeCell ref="KFK2:KFL2"/>
    <mergeCell ref="KES2:KET2"/>
    <mergeCell ref="KEU2:KEV2"/>
    <mergeCell ref="KEW2:KEX2"/>
    <mergeCell ref="KEY2:KEZ2"/>
    <mergeCell ref="KFA2:KFB2"/>
    <mergeCell ref="KHK2:KHL2"/>
    <mergeCell ref="KHM2:KHN2"/>
    <mergeCell ref="KHO2:KHP2"/>
    <mergeCell ref="KHQ2:KHR2"/>
    <mergeCell ref="KHS2:KHT2"/>
    <mergeCell ref="KHA2:KHB2"/>
    <mergeCell ref="KHC2:KHD2"/>
    <mergeCell ref="KHE2:KHF2"/>
    <mergeCell ref="KHG2:KHH2"/>
    <mergeCell ref="KHI2:KHJ2"/>
    <mergeCell ref="KGQ2:KGR2"/>
    <mergeCell ref="KGS2:KGT2"/>
    <mergeCell ref="KGU2:KGV2"/>
    <mergeCell ref="KGW2:KGX2"/>
    <mergeCell ref="KGY2:KGZ2"/>
    <mergeCell ref="KGG2:KGH2"/>
    <mergeCell ref="KGI2:KGJ2"/>
    <mergeCell ref="KGK2:KGL2"/>
    <mergeCell ref="KGM2:KGN2"/>
    <mergeCell ref="KGO2:KGP2"/>
    <mergeCell ref="KIY2:KIZ2"/>
    <mergeCell ref="KJA2:KJB2"/>
    <mergeCell ref="KJC2:KJD2"/>
    <mergeCell ref="KJE2:KJF2"/>
    <mergeCell ref="KJG2:KJH2"/>
    <mergeCell ref="KIO2:KIP2"/>
    <mergeCell ref="KIQ2:KIR2"/>
    <mergeCell ref="KIS2:KIT2"/>
    <mergeCell ref="KIU2:KIV2"/>
    <mergeCell ref="KIW2:KIX2"/>
    <mergeCell ref="KIE2:KIF2"/>
    <mergeCell ref="KIG2:KIH2"/>
    <mergeCell ref="KII2:KIJ2"/>
    <mergeCell ref="KIK2:KIL2"/>
    <mergeCell ref="KIM2:KIN2"/>
    <mergeCell ref="KHU2:KHV2"/>
    <mergeCell ref="KHW2:KHX2"/>
    <mergeCell ref="KHY2:KHZ2"/>
    <mergeCell ref="KIA2:KIB2"/>
    <mergeCell ref="KIC2:KID2"/>
    <mergeCell ref="KKM2:KKN2"/>
    <mergeCell ref="KKO2:KKP2"/>
    <mergeCell ref="KKQ2:KKR2"/>
    <mergeCell ref="KKS2:KKT2"/>
    <mergeCell ref="KKU2:KKV2"/>
    <mergeCell ref="KKC2:KKD2"/>
    <mergeCell ref="KKE2:KKF2"/>
    <mergeCell ref="KKG2:KKH2"/>
    <mergeCell ref="KKI2:KKJ2"/>
    <mergeCell ref="KKK2:KKL2"/>
    <mergeCell ref="KJS2:KJT2"/>
    <mergeCell ref="KJU2:KJV2"/>
    <mergeCell ref="KJW2:KJX2"/>
    <mergeCell ref="KJY2:KJZ2"/>
    <mergeCell ref="KKA2:KKB2"/>
    <mergeCell ref="KJI2:KJJ2"/>
    <mergeCell ref="KJK2:KJL2"/>
    <mergeCell ref="KJM2:KJN2"/>
    <mergeCell ref="KJO2:KJP2"/>
    <mergeCell ref="KJQ2:KJR2"/>
    <mergeCell ref="KMA2:KMB2"/>
    <mergeCell ref="KMC2:KMD2"/>
    <mergeCell ref="KME2:KMF2"/>
    <mergeCell ref="KMG2:KMH2"/>
    <mergeCell ref="KMI2:KMJ2"/>
    <mergeCell ref="KLQ2:KLR2"/>
    <mergeCell ref="KLS2:KLT2"/>
    <mergeCell ref="KLU2:KLV2"/>
    <mergeCell ref="KLW2:KLX2"/>
    <mergeCell ref="KLY2:KLZ2"/>
    <mergeCell ref="KLG2:KLH2"/>
    <mergeCell ref="KLI2:KLJ2"/>
    <mergeCell ref="KLK2:KLL2"/>
    <mergeCell ref="KLM2:KLN2"/>
    <mergeCell ref="KLO2:KLP2"/>
    <mergeCell ref="KKW2:KKX2"/>
    <mergeCell ref="KKY2:KKZ2"/>
    <mergeCell ref="KLA2:KLB2"/>
    <mergeCell ref="KLC2:KLD2"/>
    <mergeCell ref="KLE2:KLF2"/>
    <mergeCell ref="KNO2:KNP2"/>
    <mergeCell ref="KNQ2:KNR2"/>
    <mergeCell ref="KNS2:KNT2"/>
    <mergeCell ref="KNU2:KNV2"/>
    <mergeCell ref="KNW2:KNX2"/>
    <mergeCell ref="KNE2:KNF2"/>
    <mergeCell ref="KNG2:KNH2"/>
    <mergeCell ref="KNI2:KNJ2"/>
    <mergeCell ref="KNK2:KNL2"/>
    <mergeCell ref="KNM2:KNN2"/>
    <mergeCell ref="KMU2:KMV2"/>
    <mergeCell ref="KMW2:KMX2"/>
    <mergeCell ref="KMY2:KMZ2"/>
    <mergeCell ref="KNA2:KNB2"/>
    <mergeCell ref="KNC2:KND2"/>
    <mergeCell ref="KMK2:KML2"/>
    <mergeCell ref="KMM2:KMN2"/>
    <mergeCell ref="KMO2:KMP2"/>
    <mergeCell ref="KMQ2:KMR2"/>
    <mergeCell ref="KMS2:KMT2"/>
    <mergeCell ref="KPC2:KPD2"/>
    <mergeCell ref="KPE2:KPF2"/>
    <mergeCell ref="KPG2:KPH2"/>
    <mergeCell ref="KPI2:KPJ2"/>
    <mergeCell ref="KPK2:KPL2"/>
    <mergeCell ref="KOS2:KOT2"/>
    <mergeCell ref="KOU2:KOV2"/>
    <mergeCell ref="KOW2:KOX2"/>
    <mergeCell ref="KOY2:KOZ2"/>
    <mergeCell ref="KPA2:KPB2"/>
    <mergeCell ref="KOI2:KOJ2"/>
    <mergeCell ref="KOK2:KOL2"/>
    <mergeCell ref="KOM2:KON2"/>
    <mergeCell ref="KOO2:KOP2"/>
    <mergeCell ref="KOQ2:KOR2"/>
    <mergeCell ref="KNY2:KNZ2"/>
    <mergeCell ref="KOA2:KOB2"/>
    <mergeCell ref="KOC2:KOD2"/>
    <mergeCell ref="KOE2:KOF2"/>
    <mergeCell ref="KOG2:KOH2"/>
    <mergeCell ref="KQQ2:KQR2"/>
    <mergeCell ref="KQS2:KQT2"/>
    <mergeCell ref="KQU2:KQV2"/>
    <mergeCell ref="KQW2:KQX2"/>
    <mergeCell ref="KQY2:KQZ2"/>
    <mergeCell ref="KQG2:KQH2"/>
    <mergeCell ref="KQI2:KQJ2"/>
    <mergeCell ref="KQK2:KQL2"/>
    <mergeCell ref="KQM2:KQN2"/>
    <mergeCell ref="KQO2:KQP2"/>
    <mergeCell ref="KPW2:KPX2"/>
    <mergeCell ref="KPY2:KPZ2"/>
    <mergeCell ref="KQA2:KQB2"/>
    <mergeCell ref="KQC2:KQD2"/>
    <mergeCell ref="KQE2:KQF2"/>
    <mergeCell ref="KPM2:KPN2"/>
    <mergeCell ref="KPO2:KPP2"/>
    <mergeCell ref="KPQ2:KPR2"/>
    <mergeCell ref="KPS2:KPT2"/>
    <mergeCell ref="KPU2:KPV2"/>
    <mergeCell ref="KSE2:KSF2"/>
    <mergeCell ref="KSG2:KSH2"/>
    <mergeCell ref="KSI2:KSJ2"/>
    <mergeCell ref="KSK2:KSL2"/>
    <mergeCell ref="KSM2:KSN2"/>
    <mergeCell ref="KRU2:KRV2"/>
    <mergeCell ref="KRW2:KRX2"/>
    <mergeCell ref="KRY2:KRZ2"/>
    <mergeCell ref="KSA2:KSB2"/>
    <mergeCell ref="KSC2:KSD2"/>
    <mergeCell ref="KRK2:KRL2"/>
    <mergeCell ref="KRM2:KRN2"/>
    <mergeCell ref="KRO2:KRP2"/>
    <mergeCell ref="KRQ2:KRR2"/>
    <mergeCell ref="KRS2:KRT2"/>
    <mergeCell ref="KRA2:KRB2"/>
    <mergeCell ref="KRC2:KRD2"/>
    <mergeCell ref="KRE2:KRF2"/>
    <mergeCell ref="KRG2:KRH2"/>
    <mergeCell ref="KRI2:KRJ2"/>
    <mergeCell ref="KTS2:KTT2"/>
    <mergeCell ref="KTU2:KTV2"/>
    <mergeCell ref="KTW2:KTX2"/>
    <mergeCell ref="KTY2:KTZ2"/>
    <mergeCell ref="KUA2:KUB2"/>
    <mergeCell ref="KTI2:KTJ2"/>
    <mergeCell ref="KTK2:KTL2"/>
    <mergeCell ref="KTM2:KTN2"/>
    <mergeCell ref="KTO2:KTP2"/>
    <mergeCell ref="KTQ2:KTR2"/>
    <mergeCell ref="KSY2:KSZ2"/>
    <mergeCell ref="KTA2:KTB2"/>
    <mergeCell ref="KTC2:KTD2"/>
    <mergeCell ref="KTE2:KTF2"/>
    <mergeCell ref="KTG2:KTH2"/>
    <mergeCell ref="KSO2:KSP2"/>
    <mergeCell ref="KSQ2:KSR2"/>
    <mergeCell ref="KSS2:KST2"/>
    <mergeCell ref="KSU2:KSV2"/>
    <mergeCell ref="KSW2:KSX2"/>
    <mergeCell ref="KVG2:KVH2"/>
    <mergeCell ref="KVI2:KVJ2"/>
    <mergeCell ref="KVK2:KVL2"/>
    <mergeCell ref="KVM2:KVN2"/>
    <mergeCell ref="KVO2:KVP2"/>
    <mergeCell ref="KUW2:KUX2"/>
    <mergeCell ref="KUY2:KUZ2"/>
    <mergeCell ref="KVA2:KVB2"/>
    <mergeCell ref="KVC2:KVD2"/>
    <mergeCell ref="KVE2:KVF2"/>
    <mergeCell ref="KUM2:KUN2"/>
    <mergeCell ref="KUO2:KUP2"/>
    <mergeCell ref="KUQ2:KUR2"/>
    <mergeCell ref="KUS2:KUT2"/>
    <mergeCell ref="KUU2:KUV2"/>
    <mergeCell ref="KUC2:KUD2"/>
    <mergeCell ref="KUE2:KUF2"/>
    <mergeCell ref="KUG2:KUH2"/>
    <mergeCell ref="KUI2:KUJ2"/>
    <mergeCell ref="KUK2:KUL2"/>
    <mergeCell ref="KWU2:KWV2"/>
    <mergeCell ref="KWW2:KWX2"/>
    <mergeCell ref="KWY2:KWZ2"/>
    <mergeCell ref="KXA2:KXB2"/>
    <mergeCell ref="KXC2:KXD2"/>
    <mergeCell ref="KWK2:KWL2"/>
    <mergeCell ref="KWM2:KWN2"/>
    <mergeCell ref="KWO2:KWP2"/>
    <mergeCell ref="KWQ2:KWR2"/>
    <mergeCell ref="KWS2:KWT2"/>
    <mergeCell ref="KWA2:KWB2"/>
    <mergeCell ref="KWC2:KWD2"/>
    <mergeCell ref="KWE2:KWF2"/>
    <mergeCell ref="KWG2:KWH2"/>
    <mergeCell ref="KWI2:KWJ2"/>
    <mergeCell ref="KVQ2:KVR2"/>
    <mergeCell ref="KVS2:KVT2"/>
    <mergeCell ref="KVU2:KVV2"/>
    <mergeCell ref="KVW2:KVX2"/>
    <mergeCell ref="KVY2:KVZ2"/>
    <mergeCell ref="KYI2:KYJ2"/>
    <mergeCell ref="KYK2:KYL2"/>
    <mergeCell ref="KYM2:KYN2"/>
    <mergeCell ref="KYO2:KYP2"/>
    <mergeCell ref="KYQ2:KYR2"/>
    <mergeCell ref="KXY2:KXZ2"/>
    <mergeCell ref="KYA2:KYB2"/>
    <mergeCell ref="KYC2:KYD2"/>
    <mergeCell ref="KYE2:KYF2"/>
    <mergeCell ref="KYG2:KYH2"/>
    <mergeCell ref="KXO2:KXP2"/>
    <mergeCell ref="KXQ2:KXR2"/>
    <mergeCell ref="KXS2:KXT2"/>
    <mergeCell ref="KXU2:KXV2"/>
    <mergeCell ref="KXW2:KXX2"/>
    <mergeCell ref="KXE2:KXF2"/>
    <mergeCell ref="KXG2:KXH2"/>
    <mergeCell ref="KXI2:KXJ2"/>
    <mergeCell ref="KXK2:KXL2"/>
    <mergeCell ref="KXM2:KXN2"/>
    <mergeCell ref="KZW2:KZX2"/>
    <mergeCell ref="KZY2:KZZ2"/>
    <mergeCell ref="LAA2:LAB2"/>
    <mergeCell ref="LAC2:LAD2"/>
    <mergeCell ref="LAE2:LAF2"/>
    <mergeCell ref="KZM2:KZN2"/>
    <mergeCell ref="KZO2:KZP2"/>
    <mergeCell ref="KZQ2:KZR2"/>
    <mergeCell ref="KZS2:KZT2"/>
    <mergeCell ref="KZU2:KZV2"/>
    <mergeCell ref="KZC2:KZD2"/>
    <mergeCell ref="KZE2:KZF2"/>
    <mergeCell ref="KZG2:KZH2"/>
    <mergeCell ref="KZI2:KZJ2"/>
    <mergeCell ref="KZK2:KZL2"/>
    <mergeCell ref="KYS2:KYT2"/>
    <mergeCell ref="KYU2:KYV2"/>
    <mergeCell ref="KYW2:KYX2"/>
    <mergeCell ref="KYY2:KYZ2"/>
    <mergeCell ref="KZA2:KZB2"/>
    <mergeCell ref="LBK2:LBL2"/>
    <mergeCell ref="LBM2:LBN2"/>
    <mergeCell ref="LBO2:LBP2"/>
    <mergeCell ref="LBQ2:LBR2"/>
    <mergeCell ref="LBS2:LBT2"/>
    <mergeCell ref="LBA2:LBB2"/>
    <mergeCell ref="LBC2:LBD2"/>
    <mergeCell ref="LBE2:LBF2"/>
    <mergeCell ref="LBG2:LBH2"/>
    <mergeCell ref="LBI2:LBJ2"/>
    <mergeCell ref="LAQ2:LAR2"/>
    <mergeCell ref="LAS2:LAT2"/>
    <mergeCell ref="LAU2:LAV2"/>
    <mergeCell ref="LAW2:LAX2"/>
    <mergeCell ref="LAY2:LAZ2"/>
    <mergeCell ref="LAG2:LAH2"/>
    <mergeCell ref="LAI2:LAJ2"/>
    <mergeCell ref="LAK2:LAL2"/>
    <mergeCell ref="LAM2:LAN2"/>
    <mergeCell ref="LAO2:LAP2"/>
    <mergeCell ref="LCY2:LCZ2"/>
    <mergeCell ref="LDA2:LDB2"/>
    <mergeCell ref="LDC2:LDD2"/>
    <mergeCell ref="LDE2:LDF2"/>
    <mergeCell ref="LDG2:LDH2"/>
    <mergeCell ref="LCO2:LCP2"/>
    <mergeCell ref="LCQ2:LCR2"/>
    <mergeCell ref="LCS2:LCT2"/>
    <mergeCell ref="LCU2:LCV2"/>
    <mergeCell ref="LCW2:LCX2"/>
    <mergeCell ref="LCE2:LCF2"/>
    <mergeCell ref="LCG2:LCH2"/>
    <mergeCell ref="LCI2:LCJ2"/>
    <mergeCell ref="LCK2:LCL2"/>
    <mergeCell ref="LCM2:LCN2"/>
    <mergeCell ref="LBU2:LBV2"/>
    <mergeCell ref="LBW2:LBX2"/>
    <mergeCell ref="LBY2:LBZ2"/>
    <mergeCell ref="LCA2:LCB2"/>
    <mergeCell ref="LCC2:LCD2"/>
    <mergeCell ref="LEM2:LEN2"/>
    <mergeCell ref="LEO2:LEP2"/>
    <mergeCell ref="LEQ2:LER2"/>
    <mergeCell ref="LES2:LET2"/>
    <mergeCell ref="LEU2:LEV2"/>
    <mergeCell ref="LEC2:LED2"/>
    <mergeCell ref="LEE2:LEF2"/>
    <mergeCell ref="LEG2:LEH2"/>
    <mergeCell ref="LEI2:LEJ2"/>
    <mergeCell ref="LEK2:LEL2"/>
    <mergeCell ref="LDS2:LDT2"/>
    <mergeCell ref="LDU2:LDV2"/>
    <mergeCell ref="LDW2:LDX2"/>
    <mergeCell ref="LDY2:LDZ2"/>
    <mergeCell ref="LEA2:LEB2"/>
    <mergeCell ref="LDI2:LDJ2"/>
    <mergeCell ref="LDK2:LDL2"/>
    <mergeCell ref="LDM2:LDN2"/>
    <mergeCell ref="LDO2:LDP2"/>
    <mergeCell ref="LDQ2:LDR2"/>
    <mergeCell ref="LGA2:LGB2"/>
    <mergeCell ref="LGC2:LGD2"/>
    <mergeCell ref="LGE2:LGF2"/>
    <mergeCell ref="LGG2:LGH2"/>
    <mergeCell ref="LGI2:LGJ2"/>
    <mergeCell ref="LFQ2:LFR2"/>
    <mergeCell ref="LFS2:LFT2"/>
    <mergeCell ref="LFU2:LFV2"/>
    <mergeCell ref="LFW2:LFX2"/>
    <mergeCell ref="LFY2:LFZ2"/>
    <mergeCell ref="LFG2:LFH2"/>
    <mergeCell ref="LFI2:LFJ2"/>
    <mergeCell ref="LFK2:LFL2"/>
    <mergeCell ref="LFM2:LFN2"/>
    <mergeCell ref="LFO2:LFP2"/>
    <mergeCell ref="LEW2:LEX2"/>
    <mergeCell ref="LEY2:LEZ2"/>
    <mergeCell ref="LFA2:LFB2"/>
    <mergeCell ref="LFC2:LFD2"/>
    <mergeCell ref="LFE2:LFF2"/>
    <mergeCell ref="LHO2:LHP2"/>
    <mergeCell ref="LHQ2:LHR2"/>
    <mergeCell ref="LHS2:LHT2"/>
    <mergeCell ref="LHU2:LHV2"/>
    <mergeCell ref="LHW2:LHX2"/>
    <mergeCell ref="LHE2:LHF2"/>
    <mergeCell ref="LHG2:LHH2"/>
    <mergeCell ref="LHI2:LHJ2"/>
    <mergeCell ref="LHK2:LHL2"/>
    <mergeCell ref="LHM2:LHN2"/>
    <mergeCell ref="LGU2:LGV2"/>
    <mergeCell ref="LGW2:LGX2"/>
    <mergeCell ref="LGY2:LGZ2"/>
    <mergeCell ref="LHA2:LHB2"/>
    <mergeCell ref="LHC2:LHD2"/>
    <mergeCell ref="LGK2:LGL2"/>
    <mergeCell ref="LGM2:LGN2"/>
    <mergeCell ref="LGO2:LGP2"/>
    <mergeCell ref="LGQ2:LGR2"/>
    <mergeCell ref="LGS2:LGT2"/>
    <mergeCell ref="LJC2:LJD2"/>
    <mergeCell ref="LJE2:LJF2"/>
    <mergeCell ref="LJG2:LJH2"/>
    <mergeCell ref="LJI2:LJJ2"/>
    <mergeCell ref="LJK2:LJL2"/>
    <mergeCell ref="LIS2:LIT2"/>
    <mergeCell ref="LIU2:LIV2"/>
    <mergeCell ref="LIW2:LIX2"/>
    <mergeCell ref="LIY2:LIZ2"/>
    <mergeCell ref="LJA2:LJB2"/>
    <mergeCell ref="LII2:LIJ2"/>
    <mergeCell ref="LIK2:LIL2"/>
    <mergeCell ref="LIM2:LIN2"/>
    <mergeCell ref="LIO2:LIP2"/>
    <mergeCell ref="LIQ2:LIR2"/>
    <mergeCell ref="LHY2:LHZ2"/>
    <mergeCell ref="LIA2:LIB2"/>
    <mergeCell ref="LIC2:LID2"/>
    <mergeCell ref="LIE2:LIF2"/>
    <mergeCell ref="LIG2:LIH2"/>
    <mergeCell ref="LKQ2:LKR2"/>
    <mergeCell ref="LKS2:LKT2"/>
    <mergeCell ref="LKU2:LKV2"/>
    <mergeCell ref="LKW2:LKX2"/>
    <mergeCell ref="LKY2:LKZ2"/>
    <mergeCell ref="LKG2:LKH2"/>
    <mergeCell ref="LKI2:LKJ2"/>
    <mergeCell ref="LKK2:LKL2"/>
    <mergeCell ref="LKM2:LKN2"/>
    <mergeCell ref="LKO2:LKP2"/>
    <mergeCell ref="LJW2:LJX2"/>
    <mergeCell ref="LJY2:LJZ2"/>
    <mergeCell ref="LKA2:LKB2"/>
    <mergeCell ref="LKC2:LKD2"/>
    <mergeCell ref="LKE2:LKF2"/>
    <mergeCell ref="LJM2:LJN2"/>
    <mergeCell ref="LJO2:LJP2"/>
    <mergeCell ref="LJQ2:LJR2"/>
    <mergeCell ref="LJS2:LJT2"/>
    <mergeCell ref="LJU2:LJV2"/>
    <mergeCell ref="LME2:LMF2"/>
    <mergeCell ref="LMG2:LMH2"/>
    <mergeCell ref="LMI2:LMJ2"/>
    <mergeCell ref="LMK2:LML2"/>
    <mergeCell ref="LMM2:LMN2"/>
    <mergeCell ref="LLU2:LLV2"/>
    <mergeCell ref="LLW2:LLX2"/>
    <mergeCell ref="LLY2:LLZ2"/>
    <mergeCell ref="LMA2:LMB2"/>
    <mergeCell ref="LMC2:LMD2"/>
    <mergeCell ref="LLK2:LLL2"/>
    <mergeCell ref="LLM2:LLN2"/>
    <mergeCell ref="LLO2:LLP2"/>
    <mergeCell ref="LLQ2:LLR2"/>
    <mergeCell ref="LLS2:LLT2"/>
    <mergeCell ref="LLA2:LLB2"/>
    <mergeCell ref="LLC2:LLD2"/>
    <mergeCell ref="LLE2:LLF2"/>
    <mergeCell ref="LLG2:LLH2"/>
    <mergeCell ref="LLI2:LLJ2"/>
    <mergeCell ref="LNS2:LNT2"/>
    <mergeCell ref="LNU2:LNV2"/>
    <mergeCell ref="LNW2:LNX2"/>
    <mergeCell ref="LNY2:LNZ2"/>
    <mergeCell ref="LOA2:LOB2"/>
    <mergeCell ref="LNI2:LNJ2"/>
    <mergeCell ref="LNK2:LNL2"/>
    <mergeCell ref="LNM2:LNN2"/>
    <mergeCell ref="LNO2:LNP2"/>
    <mergeCell ref="LNQ2:LNR2"/>
    <mergeCell ref="LMY2:LMZ2"/>
    <mergeCell ref="LNA2:LNB2"/>
    <mergeCell ref="LNC2:LND2"/>
    <mergeCell ref="LNE2:LNF2"/>
    <mergeCell ref="LNG2:LNH2"/>
    <mergeCell ref="LMO2:LMP2"/>
    <mergeCell ref="LMQ2:LMR2"/>
    <mergeCell ref="LMS2:LMT2"/>
    <mergeCell ref="LMU2:LMV2"/>
    <mergeCell ref="LMW2:LMX2"/>
    <mergeCell ref="LPG2:LPH2"/>
    <mergeCell ref="LPI2:LPJ2"/>
    <mergeCell ref="LPK2:LPL2"/>
    <mergeCell ref="LPM2:LPN2"/>
    <mergeCell ref="LPO2:LPP2"/>
    <mergeCell ref="LOW2:LOX2"/>
    <mergeCell ref="LOY2:LOZ2"/>
    <mergeCell ref="LPA2:LPB2"/>
    <mergeCell ref="LPC2:LPD2"/>
    <mergeCell ref="LPE2:LPF2"/>
    <mergeCell ref="LOM2:LON2"/>
    <mergeCell ref="LOO2:LOP2"/>
    <mergeCell ref="LOQ2:LOR2"/>
    <mergeCell ref="LOS2:LOT2"/>
    <mergeCell ref="LOU2:LOV2"/>
    <mergeCell ref="LOC2:LOD2"/>
    <mergeCell ref="LOE2:LOF2"/>
    <mergeCell ref="LOG2:LOH2"/>
    <mergeCell ref="LOI2:LOJ2"/>
    <mergeCell ref="LOK2:LOL2"/>
    <mergeCell ref="LQU2:LQV2"/>
    <mergeCell ref="LQW2:LQX2"/>
    <mergeCell ref="LQY2:LQZ2"/>
    <mergeCell ref="LRA2:LRB2"/>
    <mergeCell ref="LRC2:LRD2"/>
    <mergeCell ref="LQK2:LQL2"/>
    <mergeCell ref="LQM2:LQN2"/>
    <mergeCell ref="LQO2:LQP2"/>
    <mergeCell ref="LQQ2:LQR2"/>
    <mergeCell ref="LQS2:LQT2"/>
    <mergeCell ref="LQA2:LQB2"/>
    <mergeCell ref="LQC2:LQD2"/>
    <mergeCell ref="LQE2:LQF2"/>
    <mergeCell ref="LQG2:LQH2"/>
    <mergeCell ref="LQI2:LQJ2"/>
    <mergeCell ref="LPQ2:LPR2"/>
    <mergeCell ref="LPS2:LPT2"/>
    <mergeCell ref="LPU2:LPV2"/>
    <mergeCell ref="LPW2:LPX2"/>
    <mergeCell ref="LPY2:LPZ2"/>
    <mergeCell ref="LSI2:LSJ2"/>
    <mergeCell ref="LSK2:LSL2"/>
    <mergeCell ref="LSM2:LSN2"/>
    <mergeCell ref="LSO2:LSP2"/>
    <mergeCell ref="LSQ2:LSR2"/>
    <mergeCell ref="LRY2:LRZ2"/>
    <mergeCell ref="LSA2:LSB2"/>
    <mergeCell ref="LSC2:LSD2"/>
    <mergeCell ref="LSE2:LSF2"/>
    <mergeCell ref="LSG2:LSH2"/>
    <mergeCell ref="LRO2:LRP2"/>
    <mergeCell ref="LRQ2:LRR2"/>
    <mergeCell ref="LRS2:LRT2"/>
    <mergeCell ref="LRU2:LRV2"/>
    <mergeCell ref="LRW2:LRX2"/>
    <mergeCell ref="LRE2:LRF2"/>
    <mergeCell ref="LRG2:LRH2"/>
    <mergeCell ref="LRI2:LRJ2"/>
    <mergeCell ref="LRK2:LRL2"/>
    <mergeCell ref="LRM2:LRN2"/>
    <mergeCell ref="LTW2:LTX2"/>
    <mergeCell ref="LTY2:LTZ2"/>
    <mergeCell ref="LUA2:LUB2"/>
    <mergeCell ref="LUC2:LUD2"/>
    <mergeCell ref="LUE2:LUF2"/>
    <mergeCell ref="LTM2:LTN2"/>
    <mergeCell ref="LTO2:LTP2"/>
    <mergeCell ref="LTQ2:LTR2"/>
    <mergeCell ref="LTS2:LTT2"/>
    <mergeCell ref="LTU2:LTV2"/>
    <mergeCell ref="LTC2:LTD2"/>
    <mergeCell ref="LTE2:LTF2"/>
    <mergeCell ref="LTG2:LTH2"/>
    <mergeCell ref="LTI2:LTJ2"/>
    <mergeCell ref="LTK2:LTL2"/>
    <mergeCell ref="LSS2:LST2"/>
    <mergeCell ref="LSU2:LSV2"/>
    <mergeCell ref="LSW2:LSX2"/>
    <mergeCell ref="LSY2:LSZ2"/>
    <mergeCell ref="LTA2:LTB2"/>
    <mergeCell ref="LVK2:LVL2"/>
    <mergeCell ref="LVM2:LVN2"/>
    <mergeCell ref="LVO2:LVP2"/>
    <mergeCell ref="LVQ2:LVR2"/>
    <mergeCell ref="LVS2:LVT2"/>
    <mergeCell ref="LVA2:LVB2"/>
    <mergeCell ref="LVC2:LVD2"/>
    <mergeCell ref="LVE2:LVF2"/>
    <mergeCell ref="LVG2:LVH2"/>
    <mergeCell ref="LVI2:LVJ2"/>
    <mergeCell ref="LUQ2:LUR2"/>
    <mergeCell ref="LUS2:LUT2"/>
    <mergeCell ref="LUU2:LUV2"/>
    <mergeCell ref="LUW2:LUX2"/>
    <mergeCell ref="LUY2:LUZ2"/>
    <mergeCell ref="LUG2:LUH2"/>
    <mergeCell ref="LUI2:LUJ2"/>
    <mergeCell ref="LUK2:LUL2"/>
    <mergeCell ref="LUM2:LUN2"/>
    <mergeCell ref="LUO2:LUP2"/>
    <mergeCell ref="LWY2:LWZ2"/>
    <mergeCell ref="LXA2:LXB2"/>
    <mergeCell ref="LXC2:LXD2"/>
    <mergeCell ref="LXE2:LXF2"/>
    <mergeCell ref="LXG2:LXH2"/>
    <mergeCell ref="LWO2:LWP2"/>
    <mergeCell ref="LWQ2:LWR2"/>
    <mergeCell ref="LWS2:LWT2"/>
    <mergeCell ref="LWU2:LWV2"/>
    <mergeCell ref="LWW2:LWX2"/>
    <mergeCell ref="LWE2:LWF2"/>
    <mergeCell ref="LWG2:LWH2"/>
    <mergeCell ref="LWI2:LWJ2"/>
    <mergeCell ref="LWK2:LWL2"/>
    <mergeCell ref="LWM2:LWN2"/>
    <mergeCell ref="LVU2:LVV2"/>
    <mergeCell ref="LVW2:LVX2"/>
    <mergeCell ref="LVY2:LVZ2"/>
    <mergeCell ref="LWA2:LWB2"/>
    <mergeCell ref="LWC2:LWD2"/>
    <mergeCell ref="LYM2:LYN2"/>
    <mergeCell ref="LYO2:LYP2"/>
    <mergeCell ref="LYQ2:LYR2"/>
    <mergeCell ref="LYS2:LYT2"/>
    <mergeCell ref="LYU2:LYV2"/>
    <mergeCell ref="LYC2:LYD2"/>
    <mergeCell ref="LYE2:LYF2"/>
    <mergeCell ref="LYG2:LYH2"/>
    <mergeCell ref="LYI2:LYJ2"/>
    <mergeCell ref="LYK2:LYL2"/>
    <mergeCell ref="LXS2:LXT2"/>
    <mergeCell ref="LXU2:LXV2"/>
    <mergeCell ref="LXW2:LXX2"/>
    <mergeCell ref="LXY2:LXZ2"/>
    <mergeCell ref="LYA2:LYB2"/>
    <mergeCell ref="LXI2:LXJ2"/>
    <mergeCell ref="LXK2:LXL2"/>
    <mergeCell ref="LXM2:LXN2"/>
    <mergeCell ref="LXO2:LXP2"/>
    <mergeCell ref="LXQ2:LXR2"/>
    <mergeCell ref="MAA2:MAB2"/>
    <mergeCell ref="MAC2:MAD2"/>
    <mergeCell ref="MAE2:MAF2"/>
    <mergeCell ref="MAG2:MAH2"/>
    <mergeCell ref="MAI2:MAJ2"/>
    <mergeCell ref="LZQ2:LZR2"/>
    <mergeCell ref="LZS2:LZT2"/>
    <mergeCell ref="LZU2:LZV2"/>
    <mergeCell ref="LZW2:LZX2"/>
    <mergeCell ref="LZY2:LZZ2"/>
    <mergeCell ref="LZG2:LZH2"/>
    <mergeCell ref="LZI2:LZJ2"/>
    <mergeCell ref="LZK2:LZL2"/>
    <mergeCell ref="LZM2:LZN2"/>
    <mergeCell ref="LZO2:LZP2"/>
    <mergeCell ref="LYW2:LYX2"/>
    <mergeCell ref="LYY2:LYZ2"/>
    <mergeCell ref="LZA2:LZB2"/>
    <mergeCell ref="LZC2:LZD2"/>
    <mergeCell ref="LZE2:LZF2"/>
    <mergeCell ref="MBO2:MBP2"/>
    <mergeCell ref="MBQ2:MBR2"/>
    <mergeCell ref="MBS2:MBT2"/>
    <mergeCell ref="MBU2:MBV2"/>
    <mergeCell ref="MBW2:MBX2"/>
    <mergeCell ref="MBE2:MBF2"/>
    <mergeCell ref="MBG2:MBH2"/>
    <mergeCell ref="MBI2:MBJ2"/>
    <mergeCell ref="MBK2:MBL2"/>
    <mergeCell ref="MBM2:MBN2"/>
    <mergeCell ref="MAU2:MAV2"/>
    <mergeCell ref="MAW2:MAX2"/>
    <mergeCell ref="MAY2:MAZ2"/>
    <mergeCell ref="MBA2:MBB2"/>
    <mergeCell ref="MBC2:MBD2"/>
    <mergeCell ref="MAK2:MAL2"/>
    <mergeCell ref="MAM2:MAN2"/>
    <mergeCell ref="MAO2:MAP2"/>
    <mergeCell ref="MAQ2:MAR2"/>
    <mergeCell ref="MAS2:MAT2"/>
    <mergeCell ref="MDC2:MDD2"/>
    <mergeCell ref="MDE2:MDF2"/>
    <mergeCell ref="MDG2:MDH2"/>
    <mergeCell ref="MDI2:MDJ2"/>
    <mergeCell ref="MDK2:MDL2"/>
    <mergeCell ref="MCS2:MCT2"/>
    <mergeCell ref="MCU2:MCV2"/>
    <mergeCell ref="MCW2:MCX2"/>
    <mergeCell ref="MCY2:MCZ2"/>
    <mergeCell ref="MDA2:MDB2"/>
    <mergeCell ref="MCI2:MCJ2"/>
    <mergeCell ref="MCK2:MCL2"/>
    <mergeCell ref="MCM2:MCN2"/>
    <mergeCell ref="MCO2:MCP2"/>
    <mergeCell ref="MCQ2:MCR2"/>
    <mergeCell ref="MBY2:MBZ2"/>
    <mergeCell ref="MCA2:MCB2"/>
    <mergeCell ref="MCC2:MCD2"/>
    <mergeCell ref="MCE2:MCF2"/>
    <mergeCell ref="MCG2:MCH2"/>
    <mergeCell ref="MEQ2:MER2"/>
    <mergeCell ref="MES2:MET2"/>
    <mergeCell ref="MEU2:MEV2"/>
    <mergeCell ref="MEW2:MEX2"/>
    <mergeCell ref="MEY2:MEZ2"/>
    <mergeCell ref="MEG2:MEH2"/>
    <mergeCell ref="MEI2:MEJ2"/>
    <mergeCell ref="MEK2:MEL2"/>
    <mergeCell ref="MEM2:MEN2"/>
    <mergeCell ref="MEO2:MEP2"/>
    <mergeCell ref="MDW2:MDX2"/>
    <mergeCell ref="MDY2:MDZ2"/>
    <mergeCell ref="MEA2:MEB2"/>
    <mergeCell ref="MEC2:MED2"/>
    <mergeCell ref="MEE2:MEF2"/>
    <mergeCell ref="MDM2:MDN2"/>
    <mergeCell ref="MDO2:MDP2"/>
    <mergeCell ref="MDQ2:MDR2"/>
    <mergeCell ref="MDS2:MDT2"/>
    <mergeCell ref="MDU2:MDV2"/>
    <mergeCell ref="MGE2:MGF2"/>
    <mergeCell ref="MGG2:MGH2"/>
    <mergeCell ref="MGI2:MGJ2"/>
    <mergeCell ref="MGK2:MGL2"/>
    <mergeCell ref="MGM2:MGN2"/>
    <mergeCell ref="MFU2:MFV2"/>
    <mergeCell ref="MFW2:MFX2"/>
    <mergeCell ref="MFY2:MFZ2"/>
    <mergeCell ref="MGA2:MGB2"/>
    <mergeCell ref="MGC2:MGD2"/>
    <mergeCell ref="MFK2:MFL2"/>
    <mergeCell ref="MFM2:MFN2"/>
    <mergeCell ref="MFO2:MFP2"/>
    <mergeCell ref="MFQ2:MFR2"/>
    <mergeCell ref="MFS2:MFT2"/>
    <mergeCell ref="MFA2:MFB2"/>
    <mergeCell ref="MFC2:MFD2"/>
    <mergeCell ref="MFE2:MFF2"/>
    <mergeCell ref="MFG2:MFH2"/>
    <mergeCell ref="MFI2:MFJ2"/>
    <mergeCell ref="MHS2:MHT2"/>
    <mergeCell ref="MHU2:MHV2"/>
    <mergeCell ref="MHW2:MHX2"/>
    <mergeCell ref="MHY2:MHZ2"/>
    <mergeCell ref="MIA2:MIB2"/>
    <mergeCell ref="MHI2:MHJ2"/>
    <mergeCell ref="MHK2:MHL2"/>
    <mergeCell ref="MHM2:MHN2"/>
    <mergeCell ref="MHO2:MHP2"/>
    <mergeCell ref="MHQ2:MHR2"/>
    <mergeCell ref="MGY2:MGZ2"/>
    <mergeCell ref="MHA2:MHB2"/>
    <mergeCell ref="MHC2:MHD2"/>
    <mergeCell ref="MHE2:MHF2"/>
    <mergeCell ref="MHG2:MHH2"/>
    <mergeCell ref="MGO2:MGP2"/>
    <mergeCell ref="MGQ2:MGR2"/>
    <mergeCell ref="MGS2:MGT2"/>
    <mergeCell ref="MGU2:MGV2"/>
    <mergeCell ref="MGW2:MGX2"/>
    <mergeCell ref="MJG2:MJH2"/>
    <mergeCell ref="MJI2:MJJ2"/>
    <mergeCell ref="MJK2:MJL2"/>
    <mergeCell ref="MJM2:MJN2"/>
    <mergeCell ref="MJO2:MJP2"/>
    <mergeCell ref="MIW2:MIX2"/>
    <mergeCell ref="MIY2:MIZ2"/>
    <mergeCell ref="MJA2:MJB2"/>
    <mergeCell ref="MJC2:MJD2"/>
    <mergeCell ref="MJE2:MJF2"/>
    <mergeCell ref="MIM2:MIN2"/>
    <mergeCell ref="MIO2:MIP2"/>
    <mergeCell ref="MIQ2:MIR2"/>
    <mergeCell ref="MIS2:MIT2"/>
    <mergeCell ref="MIU2:MIV2"/>
    <mergeCell ref="MIC2:MID2"/>
    <mergeCell ref="MIE2:MIF2"/>
    <mergeCell ref="MIG2:MIH2"/>
    <mergeCell ref="MII2:MIJ2"/>
    <mergeCell ref="MIK2:MIL2"/>
    <mergeCell ref="MKU2:MKV2"/>
    <mergeCell ref="MKW2:MKX2"/>
    <mergeCell ref="MKY2:MKZ2"/>
    <mergeCell ref="MLA2:MLB2"/>
    <mergeCell ref="MLC2:MLD2"/>
    <mergeCell ref="MKK2:MKL2"/>
    <mergeCell ref="MKM2:MKN2"/>
    <mergeCell ref="MKO2:MKP2"/>
    <mergeCell ref="MKQ2:MKR2"/>
    <mergeCell ref="MKS2:MKT2"/>
    <mergeCell ref="MKA2:MKB2"/>
    <mergeCell ref="MKC2:MKD2"/>
    <mergeCell ref="MKE2:MKF2"/>
    <mergeCell ref="MKG2:MKH2"/>
    <mergeCell ref="MKI2:MKJ2"/>
    <mergeCell ref="MJQ2:MJR2"/>
    <mergeCell ref="MJS2:MJT2"/>
    <mergeCell ref="MJU2:MJV2"/>
    <mergeCell ref="MJW2:MJX2"/>
    <mergeCell ref="MJY2:MJZ2"/>
    <mergeCell ref="MMI2:MMJ2"/>
    <mergeCell ref="MMK2:MML2"/>
    <mergeCell ref="MMM2:MMN2"/>
    <mergeCell ref="MMO2:MMP2"/>
    <mergeCell ref="MMQ2:MMR2"/>
    <mergeCell ref="MLY2:MLZ2"/>
    <mergeCell ref="MMA2:MMB2"/>
    <mergeCell ref="MMC2:MMD2"/>
    <mergeCell ref="MME2:MMF2"/>
    <mergeCell ref="MMG2:MMH2"/>
    <mergeCell ref="MLO2:MLP2"/>
    <mergeCell ref="MLQ2:MLR2"/>
    <mergeCell ref="MLS2:MLT2"/>
    <mergeCell ref="MLU2:MLV2"/>
    <mergeCell ref="MLW2:MLX2"/>
    <mergeCell ref="MLE2:MLF2"/>
    <mergeCell ref="MLG2:MLH2"/>
    <mergeCell ref="MLI2:MLJ2"/>
    <mergeCell ref="MLK2:MLL2"/>
    <mergeCell ref="MLM2:MLN2"/>
    <mergeCell ref="MNW2:MNX2"/>
    <mergeCell ref="MNY2:MNZ2"/>
    <mergeCell ref="MOA2:MOB2"/>
    <mergeCell ref="MOC2:MOD2"/>
    <mergeCell ref="MOE2:MOF2"/>
    <mergeCell ref="MNM2:MNN2"/>
    <mergeCell ref="MNO2:MNP2"/>
    <mergeCell ref="MNQ2:MNR2"/>
    <mergeCell ref="MNS2:MNT2"/>
    <mergeCell ref="MNU2:MNV2"/>
    <mergeCell ref="MNC2:MND2"/>
    <mergeCell ref="MNE2:MNF2"/>
    <mergeCell ref="MNG2:MNH2"/>
    <mergeCell ref="MNI2:MNJ2"/>
    <mergeCell ref="MNK2:MNL2"/>
    <mergeCell ref="MMS2:MMT2"/>
    <mergeCell ref="MMU2:MMV2"/>
    <mergeCell ref="MMW2:MMX2"/>
    <mergeCell ref="MMY2:MMZ2"/>
    <mergeCell ref="MNA2:MNB2"/>
    <mergeCell ref="MPK2:MPL2"/>
    <mergeCell ref="MPM2:MPN2"/>
    <mergeCell ref="MPO2:MPP2"/>
    <mergeCell ref="MPQ2:MPR2"/>
    <mergeCell ref="MPS2:MPT2"/>
    <mergeCell ref="MPA2:MPB2"/>
    <mergeCell ref="MPC2:MPD2"/>
    <mergeCell ref="MPE2:MPF2"/>
    <mergeCell ref="MPG2:MPH2"/>
    <mergeCell ref="MPI2:MPJ2"/>
    <mergeCell ref="MOQ2:MOR2"/>
    <mergeCell ref="MOS2:MOT2"/>
    <mergeCell ref="MOU2:MOV2"/>
    <mergeCell ref="MOW2:MOX2"/>
    <mergeCell ref="MOY2:MOZ2"/>
    <mergeCell ref="MOG2:MOH2"/>
    <mergeCell ref="MOI2:MOJ2"/>
    <mergeCell ref="MOK2:MOL2"/>
    <mergeCell ref="MOM2:MON2"/>
    <mergeCell ref="MOO2:MOP2"/>
    <mergeCell ref="MQY2:MQZ2"/>
    <mergeCell ref="MRA2:MRB2"/>
    <mergeCell ref="MRC2:MRD2"/>
    <mergeCell ref="MRE2:MRF2"/>
    <mergeCell ref="MRG2:MRH2"/>
    <mergeCell ref="MQO2:MQP2"/>
    <mergeCell ref="MQQ2:MQR2"/>
    <mergeCell ref="MQS2:MQT2"/>
    <mergeCell ref="MQU2:MQV2"/>
    <mergeCell ref="MQW2:MQX2"/>
    <mergeCell ref="MQE2:MQF2"/>
    <mergeCell ref="MQG2:MQH2"/>
    <mergeCell ref="MQI2:MQJ2"/>
    <mergeCell ref="MQK2:MQL2"/>
    <mergeCell ref="MQM2:MQN2"/>
    <mergeCell ref="MPU2:MPV2"/>
    <mergeCell ref="MPW2:MPX2"/>
    <mergeCell ref="MPY2:MPZ2"/>
    <mergeCell ref="MQA2:MQB2"/>
    <mergeCell ref="MQC2:MQD2"/>
    <mergeCell ref="MSM2:MSN2"/>
    <mergeCell ref="MSO2:MSP2"/>
    <mergeCell ref="MSQ2:MSR2"/>
    <mergeCell ref="MSS2:MST2"/>
    <mergeCell ref="MSU2:MSV2"/>
    <mergeCell ref="MSC2:MSD2"/>
    <mergeCell ref="MSE2:MSF2"/>
    <mergeCell ref="MSG2:MSH2"/>
    <mergeCell ref="MSI2:MSJ2"/>
    <mergeCell ref="MSK2:MSL2"/>
    <mergeCell ref="MRS2:MRT2"/>
    <mergeCell ref="MRU2:MRV2"/>
    <mergeCell ref="MRW2:MRX2"/>
    <mergeCell ref="MRY2:MRZ2"/>
    <mergeCell ref="MSA2:MSB2"/>
    <mergeCell ref="MRI2:MRJ2"/>
    <mergeCell ref="MRK2:MRL2"/>
    <mergeCell ref="MRM2:MRN2"/>
    <mergeCell ref="MRO2:MRP2"/>
    <mergeCell ref="MRQ2:MRR2"/>
    <mergeCell ref="MUA2:MUB2"/>
    <mergeCell ref="MUC2:MUD2"/>
    <mergeCell ref="MUE2:MUF2"/>
    <mergeCell ref="MUG2:MUH2"/>
    <mergeCell ref="MUI2:MUJ2"/>
    <mergeCell ref="MTQ2:MTR2"/>
    <mergeCell ref="MTS2:MTT2"/>
    <mergeCell ref="MTU2:MTV2"/>
    <mergeCell ref="MTW2:MTX2"/>
    <mergeCell ref="MTY2:MTZ2"/>
    <mergeCell ref="MTG2:MTH2"/>
    <mergeCell ref="MTI2:MTJ2"/>
    <mergeCell ref="MTK2:MTL2"/>
    <mergeCell ref="MTM2:MTN2"/>
    <mergeCell ref="MTO2:MTP2"/>
    <mergeCell ref="MSW2:MSX2"/>
    <mergeCell ref="MSY2:MSZ2"/>
    <mergeCell ref="MTA2:MTB2"/>
    <mergeCell ref="MTC2:MTD2"/>
    <mergeCell ref="MTE2:MTF2"/>
    <mergeCell ref="MVO2:MVP2"/>
    <mergeCell ref="MVQ2:MVR2"/>
    <mergeCell ref="MVS2:MVT2"/>
    <mergeCell ref="MVU2:MVV2"/>
    <mergeCell ref="MVW2:MVX2"/>
    <mergeCell ref="MVE2:MVF2"/>
    <mergeCell ref="MVG2:MVH2"/>
    <mergeCell ref="MVI2:MVJ2"/>
    <mergeCell ref="MVK2:MVL2"/>
    <mergeCell ref="MVM2:MVN2"/>
    <mergeCell ref="MUU2:MUV2"/>
    <mergeCell ref="MUW2:MUX2"/>
    <mergeCell ref="MUY2:MUZ2"/>
    <mergeCell ref="MVA2:MVB2"/>
    <mergeCell ref="MVC2:MVD2"/>
    <mergeCell ref="MUK2:MUL2"/>
    <mergeCell ref="MUM2:MUN2"/>
    <mergeCell ref="MUO2:MUP2"/>
    <mergeCell ref="MUQ2:MUR2"/>
    <mergeCell ref="MUS2:MUT2"/>
    <mergeCell ref="MXC2:MXD2"/>
    <mergeCell ref="MXE2:MXF2"/>
    <mergeCell ref="MXG2:MXH2"/>
    <mergeCell ref="MXI2:MXJ2"/>
    <mergeCell ref="MXK2:MXL2"/>
    <mergeCell ref="MWS2:MWT2"/>
    <mergeCell ref="MWU2:MWV2"/>
    <mergeCell ref="MWW2:MWX2"/>
    <mergeCell ref="MWY2:MWZ2"/>
    <mergeCell ref="MXA2:MXB2"/>
    <mergeCell ref="MWI2:MWJ2"/>
    <mergeCell ref="MWK2:MWL2"/>
    <mergeCell ref="MWM2:MWN2"/>
    <mergeCell ref="MWO2:MWP2"/>
    <mergeCell ref="MWQ2:MWR2"/>
    <mergeCell ref="MVY2:MVZ2"/>
    <mergeCell ref="MWA2:MWB2"/>
    <mergeCell ref="MWC2:MWD2"/>
    <mergeCell ref="MWE2:MWF2"/>
    <mergeCell ref="MWG2:MWH2"/>
    <mergeCell ref="MYQ2:MYR2"/>
    <mergeCell ref="MYS2:MYT2"/>
    <mergeCell ref="MYU2:MYV2"/>
    <mergeCell ref="MYW2:MYX2"/>
    <mergeCell ref="MYY2:MYZ2"/>
    <mergeCell ref="MYG2:MYH2"/>
    <mergeCell ref="MYI2:MYJ2"/>
    <mergeCell ref="MYK2:MYL2"/>
    <mergeCell ref="MYM2:MYN2"/>
    <mergeCell ref="MYO2:MYP2"/>
    <mergeCell ref="MXW2:MXX2"/>
    <mergeCell ref="MXY2:MXZ2"/>
    <mergeCell ref="MYA2:MYB2"/>
    <mergeCell ref="MYC2:MYD2"/>
    <mergeCell ref="MYE2:MYF2"/>
    <mergeCell ref="MXM2:MXN2"/>
    <mergeCell ref="MXO2:MXP2"/>
    <mergeCell ref="MXQ2:MXR2"/>
    <mergeCell ref="MXS2:MXT2"/>
    <mergeCell ref="MXU2:MXV2"/>
    <mergeCell ref="NAE2:NAF2"/>
    <mergeCell ref="NAG2:NAH2"/>
    <mergeCell ref="NAI2:NAJ2"/>
    <mergeCell ref="NAK2:NAL2"/>
    <mergeCell ref="NAM2:NAN2"/>
    <mergeCell ref="MZU2:MZV2"/>
    <mergeCell ref="MZW2:MZX2"/>
    <mergeCell ref="MZY2:MZZ2"/>
    <mergeCell ref="NAA2:NAB2"/>
    <mergeCell ref="NAC2:NAD2"/>
    <mergeCell ref="MZK2:MZL2"/>
    <mergeCell ref="MZM2:MZN2"/>
    <mergeCell ref="MZO2:MZP2"/>
    <mergeCell ref="MZQ2:MZR2"/>
    <mergeCell ref="MZS2:MZT2"/>
    <mergeCell ref="MZA2:MZB2"/>
    <mergeCell ref="MZC2:MZD2"/>
    <mergeCell ref="MZE2:MZF2"/>
    <mergeCell ref="MZG2:MZH2"/>
    <mergeCell ref="MZI2:MZJ2"/>
    <mergeCell ref="NBS2:NBT2"/>
    <mergeCell ref="NBU2:NBV2"/>
    <mergeCell ref="NBW2:NBX2"/>
    <mergeCell ref="NBY2:NBZ2"/>
    <mergeCell ref="NCA2:NCB2"/>
    <mergeCell ref="NBI2:NBJ2"/>
    <mergeCell ref="NBK2:NBL2"/>
    <mergeCell ref="NBM2:NBN2"/>
    <mergeCell ref="NBO2:NBP2"/>
    <mergeCell ref="NBQ2:NBR2"/>
    <mergeCell ref="NAY2:NAZ2"/>
    <mergeCell ref="NBA2:NBB2"/>
    <mergeCell ref="NBC2:NBD2"/>
    <mergeCell ref="NBE2:NBF2"/>
    <mergeCell ref="NBG2:NBH2"/>
    <mergeCell ref="NAO2:NAP2"/>
    <mergeCell ref="NAQ2:NAR2"/>
    <mergeCell ref="NAS2:NAT2"/>
    <mergeCell ref="NAU2:NAV2"/>
    <mergeCell ref="NAW2:NAX2"/>
    <mergeCell ref="NDG2:NDH2"/>
    <mergeCell ref="NDI2:NDJ2"/>
    <mergeCell ref="NDK2:NDL2"/>
    <mergeCell ref="NDM2:NDN2"/>
    <mergeCell ref="NDO2:NDP2"/>
    <mergeCell ref="NCW2:NCX2"/>
    <mergeCell ref="NCY2:NCZ2"/>
    <mergeCell ref="NDA2:NDB2"/>
    <mergeCell ref="NDC2:NDD2"/>
    <mergeCell ref="NDE2:NDF2"/>
    <mergeCell ref="NCM2:NCN2"/>
    <mergeCell ref="NCO2:NCP2"/>
    <mergeCell ref="NCQ2:NCR2"/>
    <mergeCell ref="NCS2:NCT2"/>
    <mergeCell ref="NCU2:NCV2"/>
    <mergeCell ref="NCC2:NCD2"/>
    <mergeCell ref="NCE2:NCF2"/>
    <mergeCell ref="NCG2:NCH2"/>
    <mergeCell ref="NCI2:NCJ2"/>
    <mergeCell ref="NCK2:NCL2"/>
    <mergeCell ref="NEU2:NEV2"/>
    <mergeCell ref="NEW2:NEX2"/>
    <mergeCell ref="NEY2:NEZ2"/>
    <mergeCell ref="NFA2:NFB2"/>
    <mergeCell ref="NFC2:NFD2"/>
    <mergeCell ref="NEK2:NEL2"/>
    <mergeCell ref="NEM2:NEN2"/>
    <mergeCell ref="NEO2:NEP2"/>
    <mergeCell ref="NEQ2:NER2"/>
    <mergeCell ref="NES2:NET2"/>
    <mergeCell ref="NEA2:NEB2"/>
    <mergeCell ref="NEC2:NED2"/>
    <mergeCell ref="NEE2:NEF2"/>
    <mergeCell ref="NEG2:NEH2"/>
    <mergeCell ref="NEI2:NEJ2"/>
    <mergeCell ref="NDQ2:NDR2"/>
    <mergeCell ref="NDS2:NDT2"/>
    <mergeCell ref="NDU2:NDV2"/>
    <mergeCell ref="NDW2:NDX2"/>
    <mergeCell ref="NDY2:NDZ2"/>
    <mergeCell ref="NGI2:NGJ2"/>
    <mergeCell ref="NGK2:NGL2"/>
    <mergeCell ref="NGM2:NGN2"/>
    <mergeCell ref="NGO2:NGP2"/>
    <mergeCell ref="NGQ2:NGR2"/>
    <mergeCell ref="NFY2:NFZ2"/>
    <mergeCell ref="NGA2:NGB2"/>
    <mergeCell ref="NGC2:NGD2"/>
    <mergeCell ref="NGE2:NGF2"/>
    <mergeCell ref="NGG2:NGH2"/>
    <mergeCell ref="NFO2:NFP2"/>
    <mergeCell ref="NFQ2:NFR2"/>
    <mergeCell ref="NFS2:NFT2"/>
    <mergeCell ref="NFU2:NFV2"/>
    <mergeCell ref="NFW2:NFX2"/>
    <mergeCell ref="NFE2:NFF2"/>
    <mergeCell ref="NFG2:NFH2"/>
    <mergeCell ref="NFI2:NFJ2"/>
    <mergeCell ref="NFK2:NFL2"/>
    <mergeCell ref="NFM2:NFN2"/>
    <mergeCell ref="NHW2:NHX2"/>
    <mergeCell ref="NHY2:NHZ2"/>
    <mergeCell ref="NIA2:NIB2"/>
    <mergeCell ref="NIC2:NID2"/>
    <mergeCell ref="NIE2:NIF2"/>
    <mergeCell ref="NHM2:NHN2"/>
    <mergeCell ref="NHO2:NHP2"/>
    <mergeCell ref="NHQ2:NHR2"/>
    <mergeCell ref="NHS2:NHT2"/>
    <mergeCell ref="NHU2:NHV2"/>
    <mergeCell ref="NHC2:NHD2"/>
    <mergeCell ref="NHE2:NHF2"/>
    <mergeCell ref="NHG2:NHH2"/>
    <mergeCell ref="NHI2:NHJ2"/>
    <mergeCell ref="NHK2:NHL2"/>
    <mergeCell ref="NGS2:NGT2"/>
    <mergeCell ref="NGU2:NGV2"/>
    <mergeCell ref="NGW2:NGX2"/>
    <mergeCell ref="NGY2:NGZ2"/>
    <mergeCell ref="NHA2:NHB2"/>
    <mergeCell ref="NJK2:NJL2"/>
    <mergeCell ref="NJM2:NJN2"/>
    <mergeCell ref="NJO2:NJP2"/>
    <mergeCell ref="NJQ2:NJR2"/>
    <mergeCell ref="NJS2:NJT2"/>
    <mergeCell ref="NJA2:NJB2"/>
    <mergeCell ref="NJC2:NJD2"/>
    <mergeCell ref="NJE2:NJF2"/>
    <mergeCell ref="NJG2:NJH2"/>
    <mergeCell ref="NJI2:NJJ2"/>
    <mergeCell ref="NIQ2:NIR2"/>
    <mergeCell ref="NIS2:NIT2"/>
    <mergeCell ref="NIU2:NIV2"/>
    <mergeCell ref="NIW2:NIX2"/>
    <mergeCell ref="NIY2:NIZ2"/>
    <mergeCell ref="NIG2:NIH2"/>
    <mergeCell ref="NII2:NIJ2"/>
    <mergeCell ref="NIK2:NIL2"/>
    <mergeCell ref="NIM2:NIN2"/>
    <mergeCell ref="NIO2:NIP2"/>
    <mergeCell ref="NKY2:NKZ2"/>
    <mergeCell ref="NLA2:NLB2"/>
    <mergeCell ref="NLC2:NLD2"/>
    <mergeCell ref="NLE2:NLF2"/>
    <mergeCell ref="NLG2:NLH2"/>
    <mergeCell ref="NKO2:NKP2"/>
    <mergeCell ref="NKQ2:NKR2"/>
    <mergeCell ref="NKS2:NKT2"/>
    <mergeCell ref="NKU2:NKV2"/>
    <mergeCell ref="NKW2:NKX2"/>
    <mergeCell ref="NKE2:NKF2"/>
    <mergeCell ref="NKG2:NKH2"/>
    <mergeCell ref="NKI2:NKJ2"/>
    <mergeCell ref="NKK2:NKL2"/>
    <mergeCell ref="NKM2:NKN2"/>
    <mergeCell ref="NJU2:NJV2"/>
    <mergeCell ref="NJW2:NJX2"/>
    <mergeCell ref="NJY2:NJZ2"/>
    <mergeCell ref="NKA2:NKB2"/>
    <mergeCell ref="NKC2:NKD2"/>
    <mergeCell ref="NMM2:NMN2"/>
    <mergeCell ref="NMO2:NMP2"/>
    <mergeCell ref="NMQ2:NMR2"/>
    <mergeCell ref="NMS2:NMT2"/>
    <mergeCell ref="NMU2:NMV2"/>
    <mergeCell ref="NMC2:NMD2"/>
    <mergeCell ref="NME2:NMF2"/>
    <mergeCell ref="NMG2:NMH2"/>
    <mergeCell ref="NMI2:NMJ2"/>
    <mergeCell ref="NMK2:NML2"/>
    <mergeCell ref="NLS2:NLT2"/>
    <mergeCell ref="NLU2:NLV2"/>
    <mergeCell ref="NLW2:NLX2"/>
    <mergeCell ref="NLY2:NLZ2"/>
    <mergeCell ref="NMA2:NMB2"/>
    <mergeCell ref="NLI2:NLJ2"/>
    <mergeCell ref="NLK2:NLL2"/>
    <mergeCell ref="NLM2:NLN2"/>
    <mergeCell ref="NLO2:NLP2"/>
    <mergeCell ref="NLQ2:NLR2"/>
    <mergeCell ref="NOA2:NOB2"/>
    <mergeCell ref="NOC2:NOD2"/>
    <mergeCell ref="NOE2:NOF2"/>
    <mergeCell ref="NOG2:NOH2"/>
    <mergeCell ref="NOI2:NOJ2"/>
    <mergeCell ref="NNQ2:NNR2"/>
    <mergeCell ref="NNS2:NNT2"/>
    <mergeCell ref="NNU2:NNV2"/>
    <mergeCell ref="NNW2:NNX2"/>
    <mergeCell ref="NNY2:NNZ2"/>
    <mergeCell ref="NNG2:NNH2"/>
    <mergeCell ref="NNI2:NNJ2"/>
    <mergeCell ref="NNK2:NNL2"/>
    <mergeCell ref="NNM2:NNN2"/>
    <mergeCell ref="NNO2:NNP2"/>
    <mergeCell ref="NMW2:NMX2"/>
    <mergeCell ref="NMY2:NMZ2"/>
    <mergeCell ref="NNA2:NNB2"/>
    <mergeCell ref="NNC2:NND2"/>
    <mergeCell ref="NNE2:NNF2"/>
    <mergeCell ref="NPO2:NPP2"/>
    <mergeCell ref="NPQ2:NPR2"/>
    <mergeCell ref="NPS2:NPT2"/>
    <mergeCell ref="NPU2:NPV2"/>
    <mergeCell ref="NPW2:NPX2"/>
    <mergeCell ref="NPE2:NPF2"/>
    <mergeCell ref="NPG2:NPH2"/>
    <mergeCell ref="NPI2:NPJ2"/>
    <mergeCell ref="NPK2:NPL2"/>
    <mergeCell ref="NPM2:NPN2"/>
    <mergeCell ref="NOU2:NOV2"/>
    <mergeCell ref="NOW2:NOX2"/>
    <mergeCell ref="NOY2:NOZ2"/>
    <mergeCell ref="NPA2:NPB2"/>
    <mergeCell ref="NPC2:NPD2"/>
    <mergeCell ref="NOK2:NOL2"/>
    <mergeCell ref="NOM2:NON2"/>
    <mergeCell ref="NOO2:NOP2"/>
    <mergeCell ref="NOQ2:NOR2"/>
    <mergeCell ref="NOS2:NOT2"/>
    <mergeCell ref="NRC2:NRD2"/>
    <mergeCell ref="NRE2:NRF2"/>
    <mergeCell ref="NRG2:NRH2"/>
    <mergeCell ref="NRI2:NRJ2"/>
    <mergeCell ref="NRK2:NRL2"/>
    <mergeCell ref="NQS2:NQT2"/>
    <mergeCell ref="NQU2:NQV2"/>
    <mergeCell ref="NQW2:NQX2"/>
    <mergeCell ref="NQY2:NQZ2"/>
    <mergeCell ref="NRA2:NRB2"/>
    <mergeCell ref="NQI2:NQJ2"/>
    <mergeCell ref="NQK2:NQL2"/>
    <mergeCell ref="NQM2:NQN2"/>
    <mergeCell ref="NQO2:NQP2"/>
    <mergeCell ref="NQQ2:NQR2"/>
    <mergeCell ref="NPY2:NPZ2"/>
    <mergeCell ref="NQA2:NQB2"/>
    <mergeCell ref="NQC2:NQD2"/>
    <mergeCell ref="NQE2:NQF2"/>
    <mergeCell ref="NQG2:NQH2"/>
    <mergeCell ref="NSQ2:NSR2"/>
    <mergeCell ref="NSS2:NST2"/>
    <mergeCell ref="NSU2:NSV2"/>
    <mergeCell ref="NSW2:NSX2"/>
    <mergeCell ref="NSY2:NSZ2"/>
    <mergeCell ref="NSG2:NSH2"/>
    <mergeCell ref="NSI2:NSJ2"/>
    <mergeCell ref="NSK2:NSL2"/>
    <mergeCell ref="NSM2:NSN2"/>
    <mergeCell ref="NSO2:NSP2"/>
    <mergeCell ref="NRW2:NRX2"/>
    <mergeCell ref="NRY2:NRZ2"/>
    <mergeCell ref="NSA2:NSB2"/>
    <mergeCell ref="NSC2:NSD2"/>
    <mergeCell ref="NSE2:NSF2"/>
    <mergeCell ref="NRM2:NRN2"/>
    <mergeCell ref="NRO2:NRP2"/>
    <mergeCell ref="NRQ2:NRR2"/>
    <mergeCell ref="NRS2:NRT2"/>
    <mergeCell ref="NRU2:NRV2"/>
    <mergeCell ref="NUE2:NUF2"/>
    <mergeCell ref="NUG2:NUH2"/>
    <mergeCell ref="NUI2:NUJ2"/>
    <mergeCell ref="NUK2:NUL2"/>
    <mergeCell ref="NUM2:NUN2"/>
    <mergeCell ref="NTU2:NTV2"/>
    <mergeCell ref="NTW2:NTX2"/>
    <mergeCell ref="NTY2:NTZ2"/>
    <mergeCell ref="NUA2:NUB2"/>
    <mergeCell ref="NUC2:NUD2"/>
    <mergeCell ref="NTK2:NTL2"/>
    <mergeCell ref="NTM2:NTN2"/>
    <mergeCell ref="NTO2:NTP2"/>
    <mergeCell ref="NTQ2:NTR2"/>
    <mergeCell ref="NTS2:NTT2"/>
    <mergeCell ref="NTA2:NTB2"/>
    <mergeCell ref="NTC2:NTD2"/>
    <mergeCell ref="NTE2:NTF2"/>
    <mergeCell ref="NTG2:NTH2"/>
    <mergeCell ref="NTI2:NTJ2"/>
    <mergeCell ref="NVS2:NVT2"/>
    <mergeCell ref="NVU2:NVV2"/>
    <mergeCell ref="NVW2:NVX2"/>
    <mergeCell ref="NVY2:NVZ2"/>
    <mergeCell ref="NWA2:NWB2"/>
    <mergeCell ref="NVI2:NVJ2"/>
    <mergeCell ref="NVK2:NVL2"/>
    <mergeCell ref="NVM2:NVN2"/>
    <mergeCell ref="NVO2:NVP2"/>
    <mergeCell ref="NVQ2:NVR2"/>
    <mergeCell ref="NUY2:NUZ2"/>
    <mergeCell ref="NVA2:NVB2"/>
    <mergeCell ref="NVC2:NVD2"/>
    <mergeCell ref="NVE2:NVF2"/>
    <mergeCell ref="NVG2:NVH2"/>
    <mergeCell ref="NUO2:NUP2"/>
    <mergeCell ref="NUQ2:NUR2"/>
    <mergeCell ref="NUS2:NUT2"/>
    <mergeCell ref="NUU2:NUV2"/>
    <mergeCell ref="NUW2:NUX2"/>
    <mergeCell ref="NXG2:NXH2"/>
    <mergeCell ref="NXI2:NXJ2"/>
    <mergeCell ref="NXK2:NXL2"/>
    <mergeCell ref="NXM2:NXN2"/>
    <mergeCell ref="NXO2:NXP2"/>
    <mergeCell ref="NWW2:NWX2"/>
    <mergeCell ref="NWY2:NWZ2"/>
    <mergeCell ref="NXA2:NXB2"/>
    <mergeCell ref="NXC2:NXD2"/>
    <mergeCell ref="NXE2:NXF2"/>
    <mergeCell ref="NWM2:NWN2"/>
    <mergeCell ref="NWO2:NWP2"/>
    <mergeCell ref="NWQ2:NWR2"/>
    <mergeCell ref="NWS2:NWT2"/>
    <mergeCell ref="NWU2:NWV2"/>
    <mergeCell ref="NWC2:NWD2"/>
    <mergeCell ref="NWE2:NWF2"/>
    <mergeCell ref="NWG2:NWH2"/>
    <mergeCell ref="NWI2:NWJ2"/>
    <mergeCell ref="NWK2:NWL2"/>
    <mergeCell ref="NYU2:NYV2"/>
    <mergeCell ref="NYW2:NYX2"/>
    <mergeCell ref="NYY2:NYZ2"/>
    <mergeCell ref="NZA2:NZB2"/>
    <mergeCell ref="NZC2:NZD2"/>
    <mergeCell ref="NYK2:NYL2"/>
    <mergeCell ref="NYM2:NYN2"/>
    <mergeCell ref="NYO2:NYP2"/>
    <mergeCell ref="NYQ2:NYR2"/>
    <mergeCell ref="NYS2:NYT2"/>
    <mergeCell ref="NYA2:NYB2"/>
    <mergeCell ref="NYC2:NYD2"/>
    <mergeCell ref="NYE2:NYF2"/>
    <mergeCell ref="NYG2:NYH2"/>
    <mergeCell ref="NYI2:NYJ2"/>
    <mergeCell ref="NXQ2:NXR2"/>
    <mergeCell ref="NXS2:NXT2"/>
    <mergeCell ref="NXU2:NXV2"/>
    <mergeCell ref="NXW2:NXX2"/>
    <mergeCell ref="NXY2:NXZ2"/>
    <mergeCell ref="OAI2:OAJ2"/>
    <mergeCell ref="OAK2:OAL2"/>
    <mergeCell ref="OAM2:OAN2"/>
    <mergeCell ref="OAO2:OAP2"/>
    <mergeCell ref="OAQ2:OAR2"/>
    <mergeCell ref="NZY2:NZZ2"/>
    <mergeCell ref="OAA2:OAB2"/>
    <mergeCell ref="OAC2:OAD2"/>
    <mergeCell ref="OAE2:OAF2"/>
    <mergeCell ref="OAG2:OAH2"/>
    <mergeCell ref="NZO2:NZP2"/>
    <mergeCell ref="NZQ2:NZR2"/>
    <mergeCell ref="NZS2:NZT2"/>
    <mergeCell ref="NZU2:NZV2"/>
    <mergeCell ref="NZW2:NZX2"/>
    <mergeCell ref="NZE2:NZF2"/>
    <mergeCell ref="NZG2:NZH2"/>
    <mergeCell ref="NZI2:NZJ2"/>
    <mergeCell ref="NZK2:NZL2"/>
    <mergeCell ref="NZM2:NZN2"/>
    <mergeCell ref="OBW2:OBX2"/>
    <mergeCell ref="OBY2:OBZ2"/>
    <mergeCell ref="OCA2:OCB2"/>
    <mergeCell ref="OCC2:OCD2"/>
    <mergeCell ref="OCE2:OCF2"/>
    <mergeCell ref="OBM2:OBN2"/>
    <mergeCell ref="OBO2:OBP2"/>
    <mergeCell ref="OBQ2:OBR2"/>
    <mergeCell ref="OBS2:OBT2"/>
    <mergeCell ref="OBU2:OBV2"/>
    <mergeCell ref="OBC2:OBD2"/>
    <mergeCell ref="OBE2:OBF2"/>
    <mergeCell ref="OBG2:OBH2"/>
    <mergeCell ref="OBI2:OBJ2"/>
    <mergeCell ref="OBK2:OBL2"/>
    <mergeCell ref="OAS2:OAT2"/>
    <mergeCell ref="OAU2:OAV2"/>
    <mergeCell ref="OAW2:OAX2"/>
    <mergeCell ref="OAY2:OAZ2"/>
    <mergeCell ref="OBA2:OBB2"/>
    <mergeCell ref="ODK2:ODL2"/>
    <mergeCell ref="ODM2:ODN2"/>
    <mergeCell ref="ODO2:ODP2"/>
    <mergeCell ref="ODQ2:ODR2"/>
    <mergeCell ref="ODS2:ODT2"/>
    <mergeCell ref="ODA2:ODB2"/>
    <mergeCell ref="ODC2:ODD2"/>
    <mergeCell ref="ODE2:ODF2"/>
    <mergeCell ref="ODG2:ODH2"/>
    <mergeCell ref="ODI2:ODJ2"/>
    <mergeCell ref="OCQ2:OCR2"/>
    <mergeCell ref="OCS2:OCT2"/>
    <mergeCell ref="OCU2:OCV2"/>
    <mergeCell ref="OCW2:OCX2"/>
    <mergeCell ref="OCY2:OCZ2"/>
    <mergeCell ref="OCG2:OCH2"/>
    <mergeCell ref="OCI2:OCJ2"/>
    <mergeCell ref="OCK2:OCL2"/>
    <mergeCell ref="OCM2:OCN2"/>
    <mergeCell ref="OCO2:OCP2"/>
    <mergeCell ref="OEY2:OEZ2"/>
    <mergeCell ref="OFA2:OFB2"/>
    <mergeCell ref="OFC2:OFD2"/>
    <mergeCell ref="OFE2:OFF2"/>
    <mergeCell ref="OFG2:OFH2"/>
    <mergeCell ref="OEO2:OEP2"/>
    <mergeCell ref="OEQ2:OER2"/>
    <mergeCell ref="OES2:OET2"/>
    <mergeCell ref="OEU2:OEV2"/>
    <mergeCell ref="OEW2:OEX2"/>
    <mergeCell ref="OEE2:OEF2"/>
    <mergeCell ref="OEG2:OEH2"/>
    <mergeCell ref="OEI2:OEJ2"/>
    <mergeCell ref="OEK2:OEL2"/>
    <mergeCell ref="OEM2:OEN2"/>
    <mergeCell ref="ODU2:ODV2"/>
    <mergeCell ref="ODW2:ODX2"/>
    <mergeCell ref="ODY2:ODZ2"/>
    <mergeCell ref="OEA2:OEB2"/>
    <mergeCell ref="OEC2:OED2"/>
    <mergeCell ref="OGM2:OGN2"/>
    <mergeCell ref="OGO2:OGP2"/>
    <mergeCell ref="OGQ2:OGR2"/>
    <mergeCell ref="OGS2:OGT2"/>
    <mergeCell ref="OGU2:OGV2"/>
    <mergeCell ref="OGC2:OGD2"/>
    <mergeCell ref="OGE2:OGF2"/>
    <mergeCell ref="OGG2:OGH2"/>
    <mergeCell ref="OGI2:OGJ2"/>
    <mergeCell ref="OGK2:OGL2"/>
    <mergeCell ref="OFS2:OFT2"/>
    <mergeCell ref="OFU2:OFV2"/>
    <mergeCell ref="OFW2:OFX2"/>
    <mergeCell ref="OFY2:OFZ2"/>
    <mergeCell ref="OGA2:OGB2"/>
    <mergeCell ref="OFI2:OFJ2"/>
    <mergeCell ref="OFK2:OFL2"/>
    <mergeCell ref="OFM2:OFN2"/>
    <mergeCell ref="OFO2:OFP2"/>
    <mergeCell ref="OFQ2:OFR2"/>
    <mergeCell ref="OIA2:OIB2"/>
    <mergeCell ref="OIC2:OID2"/>
    <mergeCell ref="OIE2:OIF2"/>
    <mergeCell ref="OIG2:OIH2"/>
    <mergeCell ref="OII2:OIJ2"/>
    <mergeCell ref="OHQ2:OHR2"/>
    <mergeCell ref="OHS2:OHT2"/>
    <mergeCell ref="OHU2:OHV2"/>
    <mergeCell ref="OHW2:OHX2"/>
    <mergeCell ref="OHY2:OHZ2"/>
    <mergeCell ref="OHG2:OHH2"/>
    <mergeCell ref="OHI2:OHJ2"/>
    <mergeCell ref="OHK2:OHL2"/>
    <mergeCell ref="OHM2:OHN2"/>
    <mergeCell ref="OHO2:OHP2"/>
    <mergeCell ref="OGW2:OGX2"/>
    <mergeCell ref="OGY2:OGZ2"/>
    <mergeCell ref="OHA2:OHB2"/>
    <mergeCell ref="OHC2:OHD2"/>
    <mergeCell ref="OHE2:OHF2"/>
    <mergeCell ref="OJO2:OJP2"/>
    <mergeCell ref="OJQ2:OJR2"/>
    <mergeCell ref="OJS2:OJT2"/>
    <mergeCell ref="OJU2:OJV2"/>
    <mergeCell ref="OJW2:OJX2"/>
    <mergeCell ref="OJE2:OJF2"/>
    <mergeCell ref="OJG2:OJH2"/>
    <mergeCell ref="OJI2:OJJ2"/>
    <mergeCell ref="OJK2:OJL2"/>
    <mergeCell ref="OJM2:OJN2"/>
    <mergeCell ref="OIU2:OIV2"/>
    <mergeCell ref="OIW2:OIX2"/>
    <mergeCell ref="OIY2:OIZ2"/>
    <mergeCell ref="OJA2:OJB2"/>
    <mergeCell ref="OJC2:OJD2"/>
    <mergeCell ref="OIK2:OIL2"/>
    <mergeCell ref="OIM2:OIN2"/>
    <mergeCell ref="OIO2:OIP2"/>
    <mergeCell ref="OIQ2:OIR2"/>
    <mergeCell ref="OIS2:OIT2"/>
    <mergeCell ref="OLC2:OLD2"/>
    <mergeCell ref="OLE2:OLF2"/>
    <mergeCell ref="OLG2:OLH2"/>
    <mergeCell ref="OLI2:OLJ2"/>
    <mergeCell ref="OLK2:OLL2"/>
    <mergeCell ref="OKS2:OKT2"/>
    <mergeCell ref="OKU2:OKV2"/>
    <mergeCell ref="OKW2:OKX2"/>
    <mergeCell ref="OKY2:OKZ2"/>
    <mergeCell ref="OLA2:OLB2"/>
    <mergeCell ref="OKI2:OKJ2"/>
    <mergeCell ref="OKK2:OKL2"/>
    <mergeCell ref="OKM2:OKN2"/>
    <mergeCell ref="OKO2:OKP2"/>
    <mergeCell ref="OKQ2:OKR2"/>
    <mergeCell ref="OJY2:OJZ2"/>
    <mergeCell ref="OKA2:OKB2"/>
    <mergeCell ref="OKC2:OKD2"/>
    <mergeCell ref="OKE2:OKF2"/>
    <mergeCell ref="OKG2:OKH2"/>
    <mergeCell ref="OMQ2:OMR2"/>
    <mergeCell ref="OMS2:OMT2"/>
    <mergeCell ref="OMU2:OMV2"/>
    <mergeCell ref="OMW2:OMX2"/>
    <mergeCell ref="OMY2:OMZ2"/>
    <mergeCell ref="OMG2:OMH2"/>
    <mergeCell ref="OMI2:OMJ2"/>
    <mergeCell ref="OMK2:OML2"/>
    <mergeCell ref="OMM2:OMN2"/>
    <mergeCell ref="OMO2:OMP2"/>
    <mergeCell ref="OLW2:OLX2"/>
    <mergeCell ref="OLY2:OLZ2"/>
    <mergeCell ref="OMA2:OMB2"/>
    <mergeCell ref="OMC2:OMD2"/>
    <mergeCell ref="OME2:OMF2"/>
    <mergeCell ref="OLM2:OLN2"/>
    <mergeCell ref="OLO2:OLP2"/>
    <mergeCell ref="OLQ2:OLR2"/>
    <mergeCell ref="OLS2:OLT2"/>
    <mergeCell ref="OLU2:OLV2"/>
    <mergeCell ref="OOE2:OOF2"/>
    <mergeCell ref="OOG2:OOH2"/>
    <mergeCell ref="OOI2:OOJ2"/>
    <mergeCell ref="OOK2:OOL2"/>
    <mergeCell ref="OOM2:OON2"/>
    <mergeCell ref="ONU2:ONV2"/>
    <mergeCell ref="ONW2:ONX2"/>
    <mergeCell ref="ONY2:ONZ2"/>
    <mergeCell ref="OOA2:OOB2"/>
    <mergeCell ref="OOC2:OOD2"/>
    <mergeCell ref="ONK2:ONL2"/>
    <mergeCell ref="ONM2:ONN2"/>
    <mergeCell ref="ONO2:ONP2"/>
    <mergeCell ref="ONQ2:ONR2"/>
    <mergeCell ref="ONS2:ONT2"/>
    <mergeCell ref="ONA2:ONB2"/>
    <mergeCell ref="ONC2:OND2"/>
    <mergeCell ref="ONE2:ONF2"/>
    <mergeCell ref="ONG2:ONH2"/>
    <mergeCell ref="ONI2:ONJ2"/>
    <mergeCell ref="OPS2:OPT2"/>
    <mergeCell ref="OPU2:OPV2"/>
    <mergeCell ref="OPW2:OPX2"/>
    <mergeCell ref="OPY2:OPZ2"/>
    <mergeCell ref="OQA2:OQB2"/>
    <mergeCell ref="OPI2:OPJ2"/>
    <mergeCell ref="OPK2:OPL2"/>
    <mergeCell ref="OPM2:OPN2"/>
    <mergeCell ref="OPO2:OPP2"/>
    <mergeCell ref="OPQ2:OPR2"/>
    <mergeCell ref="OOY2:OOZ2"/>
    <mergeCell ref="OPA2:OPB2"/>
    <mergeCell ref="OPC2:OPD2"/>
    <mergeCell ref="OPE2:OPF2"/>
    <mergeCell ref="OPG2:OPH2"/>
    <mergeCell ref="OOO2:OOP2"/>
    <mergeCell ref="OOQ2:OOR2"/>
    <mergeCell ref="OOS2:OOT2"/>
    <mergeCell ref="OOU2:OOV2"/>
    <mergeCell ref="OOW2:OOX2"/>
    <mergeCell ref="ORG2:ORH2"/>
    <mergeCell ref="ORI2:ORJ2"/>
    <mergeCell ref="ORK2:ORL2"/>
    <mergeCell ref="ORM2:ORN2"/>
    <mergeCell ref="ORO2:ORP2"/>
    <mergeCell ref="OQW2:OQX2"/>
    <mergeCell ref="OQY2:OQZ2"/>
    <mergeCell ref="ORA2:ORB2"/>
    <mergeCell ref="ORC2:ORD2"/>
    <mergeCell ref="ORE2:ORF2"/>
    <mergeCell ref="OQM2:OQN2"/>
    <mergeCell ref="OQO2:OQP2"/>
    <mergeCell ref="OQQ2:OQR2"/>
    <mergeCell ref="OQS2:OQT2"/>
    <mergeCell ref="OQU2:OQV2"/>
    <mergeCell ref="OQC2:OQD2"/>
    <mergeCell ref="OQE2:OQF2"/>
    <mergeCell ref="OQG2:OQH2"/>
    <mergeCell ref="OQI2:OQJ2"/>
    <mergeCell ref="OQK2:OQL2"/>
    <mergeCell ref="OSU2:OSV2"/>
    <mergeCell ref="OSW2:OSX2"/>
    <mergeCell ref="OSY2:OSZ2"/>
    <mergeCell ref="OTA2:OTB2"/>
    <mergeCell ref="OTC2:OTD2"/>
    <mergeCell ref="OSK2:OSL2"/>
    <mergeCell ref="OSM2:OSN2"/>
    <mergeCell ref="OSO2:OSP2"/>
    <mergeCell ref="OSQ2:OSR2"/>
    <mergeCell ref="OSS2:OST2"/>
    <mergeCell ref="OSA2:OSB2"/>
    <mergeCell ref="OSC2:OSD2"/>
    <mergeCell ref="OSE2:OSF2"/>
    <mergeCell ref="OSG2:OSH2"/>
    <mergeCell ref="OSI2:OSJ2"/>
    <mergeCell ref="ORQ2:ORR2"/>
    <mergeCell ref="ORS2:ORT2"/>
    <mergeCell ref="ORU2:ORV2"/>
    <mergeCell ref="ORW2:ORX2"/>
    <mergeCell ref="ORY2:ORZ2"/>
    <mergeCell ref="OUI2:OUJ2"/>
    <mergeCell ref="OUK2:OUL2"/>
    <mergeCell ref="OUM2:OUN2"/>
    <mergeCell ref="OUO2:OUP2"/>
    <mergeCell ref="OUQ2:OUR2"/>
    <mergeCell ref="OTY2:OTZ2"/>
    <mergeCell ref="OUA2:OUB2"/>
    <mergeCell ref="OUC2:OUD2"/>
    <mergeCell ref="OUE2:OUF2"/>
    <mergeCell ref="OUG2:OUH2"/>
    <mergeCell ref="OTO2:OTP2"/>
    <mergeCell ref="OTQ2:OTR2"/>
    <mergeCell ref="OTS2:OTT2"/>
    <mergeCell ref="OTU2:OTV2"/>
    <mergeCell ref="OTW2:OTX2"/>
    <mergeCell ref="OTE2:OTF2"/>
    <mergeCell ref="OTG2:OTH2"/>
    <mergeCell ref="OTI2:OTJ2"/>
    <mergeCell ref="OTK2:OTL2"/>
    <mergeCell ref="OTM2:OTN2"/>
    <mergeCell ref="OVW2:OVX2"/>
    <mergeCell ref="OVY2:OVZ2"/>
    <mergeCell ref="OWA2:OWB2"/>
    <mergeCell ref="OWC2:OWD2"/>
    <mergeCell ref="OWE2:OWF2"/>
    <mergeCell ref="OVM2:OVN2"/>
    <mergeCell ref="OVO2:OVP2"/>
    <mergeCell ref="OVQ2:OVR2"/>
    <mergeCell ref="OVS2:OVT2"/>
    <mergeCell ref="OVU2:OVV2"/>
    <mergeCell ref="OVC2:OVD2"/>
    <mergeCell ref="OVE2:OVF2"/>
    <mergeCell ref="OVG2:OVH2"/>
    <mergeCell ref="OVI2:OVJ2"/>
    <mergeCell ref="OVK2:OVL2"/>
    <mergeCell ref="OUS2:OUT2"/>
    <mergeCell ref="OUU2:OUV2"/>
    <mergeCell ref="OUW2:OUX2"/>
    <mergeCell ref="OUY2:OUZ2"/>
    <mergeCell ref="OVA2:OVB2"/>
    <mergeCell ref="OXK2:OXL2"/>
    <mergeCell ref="OXM2:OXN2"/>
    <mergeCell ref="OXO2:OXP2"/>
    <mergeCell ref="OXQ2:OXR2"/>
    <mergeCell ref="OXS2:OXT2"/>
    <mergeCell ref="OXA2:OXB2"/>
    <mergeCell ref="OXC2:OXD2"/>
    <mergeCell ref="OXE2:OXF2"/>
    <mergeCell ref="OXG2:OXH2"/>
    <mergeCell ref="OXI2:OXJ2"/>
    <mergeCell ref="OWQ2:OWR2"/>
    <mergeCell ref="OWS2:OWT2"/>
    <mergeCell ref="OWU2:OWV2"/>
    <mergeCell ref="OWW2:OWX2"/>
    <mergeCell ref="OWY2:OWZ2"/>
    <mergeCell ref="OWG2:OWH2"/>
    <mergeCell ref="OWI2:OWJ2"/>
    <mergeCell ref="OWK2:OWL2"/>
    <mergeCell ref="OWM2:OWN2"/>
    <mergeCell ref="OWO2:OWP2"/>
    <mergeCell ref="OYY2:OYZ2"/>
    <mergeCell ref="OZA2:OZB2"/>
    <mergeCell ref="OZC2:OZD2"/>
    <mergeCell ref="OZE2:OZF2"/>
    <mergeCell ref="OZG2:OZH2"/>
    <mergeCell ref="OYO2:OYP2"/>
    <mergeCell ref="OYQ2:OYR2"/>
    <mergeCell ref="OYS2:OYT2"/>
    <mergeCell ref="OYU2:OYV2"/>
    <mergeCell ref="OYW2:OYX2"/>
    <mergeCell ref="OYE2:OYF2"/>
    <mergeCell ref="OYG2:OYH2"/>
    <mergeCell ref="OYI2:OYJ2"/>
    <mergeCell ref="OYK2:OYL2"/>
    <mergeCell ref="OYM2:OYN2"/>
    <mergeCell ref="OXU2:OXV2"/>
    <mergeCell ref="OXW2:OXX2"/>
    <mergeCell ref="OXY2:OXZ2"/>
    <mergeCell ref="OYA2:OYB2"/>
    <mergeCell ref="OYC2:OYD2"/>
    <mergeCell ref="PAM2:PAN2"/>
    <mergeCell ref="PAO2:PAP2"/>
    <mergeCell ref="PAQ2:PAR2"/>
    <mergeCell ref="PAS2:PAT2"/>
    <mergeCell ref="PAU2:PAV2"/>
    <mergeCell ref="PAC2:PAD2"/>
    <mergeCell ref="PAE2:PAF2"/>
    <mergeCell ref="PAG2:PAH2"/>
    <mergeCell ref="PAI2:PAJ2"/>
    <mergeCell ref="PAK2:PAL2"/>
    <mergeCell ref="OZS2:OZT2"/>
    <mergeCell ref="OZU2:OZV2"/>
    <mergeCell ref="OZW2:OZX2"/>
    <mergeCell ref="OZY2:OZZ2"/>
    <mergeCell ref="PAA2:PAB2"/>
    <mergeCell ref="OZI2:OZJ2"/>
    <mergeCell ref="OZK2:OZL2"/>
    <mergeCell ref="OZM2:OZN2"/>
    <mergeCell ref="OZO2:OZP2"/>
    <mergeCell ref="OZQ2:OZR2"/>
    <mergeCell ref="PCA2:PCB2"/>
    <mergeCell ref="PCC2:PCD2"/>
    <mergeCell ref="PCE2:PCF2"/>
    <mergeCell ref="PCG2:PCH2"/>
    <mergeCell ref="PCI2:PCJ2"/>
    <mergeCell ref="PBQ2:PBR2"/>
    <mergeCell ref="PBS2:PBT2"/>
    <mergeCell ref="PBU2:PBV2"/>
    <mergeCell ref="PBW2:PBX2"/>
    <mergeCell ref="PBY2:PBZ2"/>
    <mergeCell ref="PBG2:PBH2"/>
    <mergeCell ref="PBI2:PBJ2"/>
    <mergeCell ref="PBK2:PBL2"/>
    <mergeCell ref="PBM2:PBN2"/>
    <mergeCell ref="PBO2:PBP2"/>
    <mergeCell ref="PAW2:PAX2"/>
    <mergeCell ref="PAY2:PAZ2"/>
    <mergeCell ref="PBA2:PBB2"/>
    <mergeCell ref="PBC2:PBD2"/>
    <mergeCell ref="PBE2:PBF2"/>
    <mergeCell ref="PDO2:PDP2"/>
    <mergeCell ref="PDQ2:PDR2"/>
    <mergeCell ref="PDS2:PDT2"/>
    <mergeCell ref="PDU2:PDV2"/>
    <mergeCell ref="PDW2:PDX2"/>
    <mergeCell ref="PDE2:PDF2"/>
    <mergeCell ref="PDG2:PDH2"/>
    <mergeCell ref="PDI2:PDJ2"/>
    <mergeCell ref="PDK2:PDL2"/>
    <mergeCell ref="PDM2:PDN2"/>
    <mergeCell ref="PCU2:PCV2"/>
    <mergeCell ref="PCW2:PCX2"/>
    <mergeCell ref="PCY2:PCZ2"/>
    <mergeCell ref="PDA2:PDB2"/>
    <mergeCell ref="PDC2:PDD2"/>
    <mergeCell ref="PCK2:PCL2"/>
    <mergeCell ref="PCM2:PCN2"/>
    <mergeCell ref="PCO2:PCP2"/>
    <mergeCell ref="PCQ2:PCR2"/>
    <mergeCell ref="PCS2:PCT2"/>
    <mergeCell ref="PFC2:PFD2"/>
    <mergeCell ref="PFE2:PFF2"/>
    <mergeCell ref="PFG2:PFH2"/>
    <mergeCell ref="PFI2:PFJ2"/>
    <mergeCell ref="PFK2:PFL2"/>
    <mergeCell ref="PES2:PET2"/>
    <mergeCell ref="PEU2:PEV2"/>
    <mergeCell ref="PEW2:PEX2"/>
    <mergeCell ref="PEY2:PEZ2"/>
    <mergeCell ref="PFA2:PFB2"/>
    <mergeCell ref="PEI2:PEJ2"/>
    <mergeCell ref="PEK2:PEL2"/>
    <mergeCell ref="PEM2:PEN2"/>
    <mergeCell ref="PEO2:PEP2"/>
    <mergeCell ref="PEQ2:PER2"/>
    <mergeCell ref="PDY2:PDZ2"/>
    <mergeCell ref="PEA2:PEB2"/>
    <mergeCell ref="PEC2:PED2"/>
    <mergeCell ref="PEE2:PEF2"/>
    <mergeCell ref="PEG2:PEH2"/>
    <mergeCell ref="PGQ2:PGR2"/>
    <mergeCell ref="PGS2:PGT2"/>
    <mergeCell ref="PGU2:PGV2"/>
    <mergeCell ref="PGW2:PGX2"/>
    <mergeCell ref="PGY2:PGZ2"/>
    <mergeCell ref="PGG2:PGH2"/>
    <mergeCell ref="PGI2:PGJ2"/>
    <mergeCell ref="PGK2:PGL2"/>
    <mergeCell ref="PGM2:PGN2"/>
    <mergeCell ref="PGO2:PGP2"/>
    <mergeCell ref="PFW2:PFX2"/>
    <mergeCell ref="PFY2:PFZ2"/>
    <mergeCell ref="PGA2:PGB2"/>
    <mergeCell ref="PGC2:PGD2"/>
    <mergeCell ref="PGE2:PGF2"/>
    <mergeCell ref="PFM2:PFN2"/>
    <mergeCell ref="PFO2:PFP2"/>
    <mergeCell ref="PFQ2:PFR2"/>
    <mergeCell ref="PFS2:PFT2"/>
    <mergeCell ref="PFU2:PFV2"/>
    <mergeCell ref="PIE2:PIF2"/>
    <mergeCell ref="PIG2:PIH2"/>
    <mergeCell ref="PII2:PIJ2"/>
    <mergeCell ref="PIK2:PIL2"/>
    <mergeCell ref="PIM2:PIN2"/>
    <mergeCell ref="PHU2:PHV2"/>
    <mergeCell ref="PHW2:PHX2"/>
    <mergeCell ref="PHY2:PHZ2"/>
    <mergeCell ref="PIA2:PIB2"/>
    <mergeCell ref="PIC2:PID2"/>
    <mergeCell ref="PHK2:PHL2"/>
    <mergeCell ref="PHM2:PHN2"/>
    <mergeCell ref="PHO2:PHP2"/>
    <mergeCell ref="PHQ2:PHR2"/>
    <mergeCell ref="PHS2:PHT2"/>
    <mergeCell ref="PHA2:PHB2"/>
    <mergeCell ref="PHC2:PHD2"/>
    <mergeCell ref="PHE2:PHF2"/>
    <mergeCell ref="PHG2:PHH2"/>
    <mergeCell ref="PHI2:PHJ2"/>
    <mergeCell ref="PJS2:PJT2"/>
    <mergeCell ref="PJU2:PJV2"/>
    <mergeCell ref="PJW2:PJX2"/>
    <mergeCell ref="PJY2:PJZ2"/>
    <mergeCell ref="PKA2:PKB2"/>
    <mergeCell ref="PJI2:PJJ2"/>
    <mergeCell ref="PJK2:PJL2"/>
    <mergeCell ref="PJM2:PJN2"/>
    <mergeCell ref="PJO2:PJP2"/>
    <mergeCell ref="PJQ2:PJR2"/>
    <mergeCell ref="PIY2:PIZ2"/>
    <mergeCell ref="PJA2:PJB2"/>
    <mergeCell ref="PJC2:PJD2"/>
    <mergeCell ref="PJE2:PJF2"/>
    <mergeCell ref="PJG2:PJH2"/>
    <mergeCell ref="PIO2:PIP2"/>
    <mergeCell ref="PIQ2:PIR2"/>
    <mergeCell ref="PIS2:PIT2"/>
    <mergeCell ref="PIU2:PIV2"/>
    <mergeCell ref="PIW2:PIX2"/>
    <mergeCell ref="PLG2:PLH2"/>
    <mergeCell ref="PLI2:PLJ2"/>
    <mergeCell ref="PLK2:PLL2"/>
    <mergeCell ref="PLM2:PLN2"/>
    <mergeCell ref="PLO2:PLP2"/>
    <mergeCell ref="PKW2:PKX2"/>
    <mergeCell ref="PKY2:PKZ2"/>
    <mergeCell ref="PLA2:PLB2"/>
    <mergeCell ref="PLC2:PLD2"/>
    <mergeCell ref="PLE2:PLF2"/>
    <mergeCell ref="PKM2:PKN2"/>
    <mergeCell ref="PKO2:PKP2"/>
    <mergeCell ref="PKQ2:PKR2"/>
    <mergeCell ref="PKS2:PKT2"/>
    <mergeCell ref="PKU2:PKV2"/>
    <mergeCell ref="PKC2:PKD2"/>
    <mergeCell ref="PKE2:PKF2"/>
    <mergeCell ref="PKG2:PKH2"/>
    <mergeCell ref="PKI2:PKJ2"/>
    <mergeCell ref="PKK2:PKL2"/>
    <mergeCell ref="PMU2:PMV2"/>
    <mergeCell ref="PMW2:PMX2"/>
    <mergeCell ref="PMY2:PMZ2"/>
    <mergeCell ref="PNA2:PNB2"/>
    <mergeCell ref="PNC2:PND2"/>
    <mergeCell ref="PMK2:PML2"/>
    <mergeCell ref="PMM2:PMN2"/>
    <mergeCell ref="PMO2:PMP2"/>
    <mergeCell ref="PMQ2:PMR2"/>
    <mergeCell ref="PMS2:PMT2"/>
    <mergeCell ref="PMA2:PMB2"/>
    <mergeCell ref="PMC2:PMD2"/>
    <mergeCell ref="PME2:PMF2"/>
    <mergeCell ref="PMG2:PMH2"/>
    <mergeCell ref="PMI2:PMJ2"/>
    <mergeCell ref="PLQ2:PLR2"/>
    <mergeCell ref="PLS2:PLT2"/>
    <mergeCell ref="PLU2:PLV2"/>
    <mergeCell ref="PLW2:PLX2"/>
    <mergeCell ref="PLY2:PLZ2"/>
    <mergeCell ref="POI2:POJ2"/>
    <mergeCell ref="POK2:POL2"/>
    <mergeCell ref="POM2:PON2"/>
    <mergeCell ref="POO2:POP2"/>
    <mergeCell ref="POQ2:POR2"/>
    <mergeCell ref="PNY2:PNZ2"/>
    <mergeCell ref="POA2:POB2"/>
    <mergeCell ref="POC2:POD2"/>
    <mergeCell ref="POE2:POF2"/>
    <mergeCell ref="POG2:POH2"/>
    <mergeCell ref="PNO2:PNP2"/>
    <mergeCell ref="PNQ2:PNR2"/>
    <mergeCell ref="PNS2:PNT2"/>
    <mergeCell ref="PNU2:PNV2"/>
    <mergeCell ref="PNW2:PNX2"/>
    <mergeCell ref="PNE2:PNF2"/>
    <mergeCell ref="PNG2:PNH2"/>
    <mergeCell ref="PNI2:PNJ2"/>
    <mergeCell ref="PNK2:PNL2"/>
    <mergeCell ref="PNM2:PNN2"/>
    <mergeCell ref="PPW2:PPX2"/>
    <mergeCell ref="PPY2:PPZ2"/>
    <mergeCell ref="PQA2:PQB2"/>
    <mergeCell ref="PQC2:PQD2"/>
    <mergeCell ref="PQE2:PQF2"/>
    <mergeCell ref="PPM2:PPN2"/>
    <mergeCell ref="PPO2:PPP2"/>
    <mergeCell ref="PPQ2:PPR2"/>
    <mergeCell ref="PPS2:PPT2"/>
    <mergeCell ref="PPU2:PPV2"/>
    <mergeCell ref="PPC2:PPD2"/>
    <mergeCell ref="PPE2:PPF2"/>
    <mergeCell ref="PPG2:PPH2"/>
    <mergeCell ref="PPI2:PPJ2"/>
    <mergeCell ref="PPK2:PPL2"/>
    <mergeCell ref="POS2:POT2"/>
    <mergeCell ref="POU2:POV2"/>
    <mergeCell ref="POW2:POX2"/>
    <mergeCell ref="POY2:POZ2"/>
    <mergeCell ref="PPA2:PPB2"/>
    <mergeCell ref="PRK2:PRL2"/>
    <mergeCell ref="PRM2:PRN2"/>
    <mergeCell ref="PRO2:PRP2"/>
    <mergeCell ref="PRQ2:PRR2"/>
    <mergeCell ref="PRS2:PRT2"/>
    <mergeCell ref="PRA2:PRB2"/>
    <mergeCell ref="PRC2:PRD2"/>
    <mergeCell ref="PRE2:PRF2"/>
    <mergeCell ref="PRG2:PRH2"/>
    <mergeCell ref="PRI2:PRJ2"/>
    <mergeCell ref="PQQ2:PQR2"/>
    <mergeCell ref="PQS2:PQT2"/>
    <mergeCell ref="PQU2:PQV2"/>
    <mergeCell ref="PQW2:PQX2"/>
    <mergeCell ref="PQY2:PQZ2"/>
    <mergeCell ref="PQG2:PQH2"/>
    <mergeCell ref="PQI2:PQJ2"/>
    <mergeCell ref="PQK2:PQL2"/>
    <mergeCell ref="PQM2:PQN2"/>
    <mergeCell ref="PQO2:PQP2"/>
    <mergeCell ref="PSY2:PSZ2"/>
    <mergeCell ref="PTA2:PTB2"/>
    <mergeCell ref="PTC2:PTD2"/>
    <mergeCell ref="PTE2:PTF2"/>
    <mergeCell ref="PTG2:PTH2"/>
    <mergeCell ref="PSO2:PSP2"/>
    <mergeCell ref="PSQ2:PSR2"/>
    <mergeCell ref="PSS2:PST2"/>
    <mergeCell ref="PSU2:PSV2"/>
    <mergeCell ref="PSW2:PSX2"/>
    <mergeCell ref="PSE2:PSF2"/>
    <mergeCell ref="PSG2:PSH2"/>
    <mergeCell ref="PSI2:PSJ2"/>
    <mergeCell ref="PSK2:PSL2"/>
    <mergeCell ref="PSM2:PSN2"/>
    <mergeCell ref="PRU2:PRV2"/>
    <mergeCell ref="PRW2:PRX2"/>
    <mergeCell ref="PRY2:PRZ2"/>
    <mergeCell ref="PSA2:PSB2"/>
    <mergeCell ref="PSC2:PSD2"/>
    <mergeCell ref="PUM2:PUN2"/>
    <mergeCell ref="PUO2:PUP2"/>
    <mergeCell ref="PUQ2:PUR2"/>
    <mergeCell ref="PUS2:PUT2"/>
    <mergeCell ref="PUU2:PUV2"/>
    <mergeCell ref="PUC2:PUD2"/>
    <mergeCell ref="PUE2:PUF2"/>
    <mergeCell ref="PUG2:PUH2"/>
    <mergeCell ref="PUI2:PUJ2"/>
    <mergeCell ref="PUK2:PUL2"/>
    <mergeCell ref="PTS2:PTT2"/>
    <mergeCell ref="PTU2:PTV2"/>
    <mergeCell ref="PTW2:PTX2"/>
    <mergeCell ref="PTY2:PTZ2"/>
    <mergeCell ref="PUA2:PUB2"/>
    <mergeCell ref="PTI2:PTJ2"/>
    <mergeCell ref="PTK2:PTL2"/>
    <mergeCell ref="PTM2:PTN2"/>
    <mergeCell ref="PTO2:PTP2"/>
    <mergeCell ref="PTQ2:PTR2"/>
    <mergeCell ref="PWA2:PWB2"/>
    <mergeCell ref="PWC2:PWD2"/>
    <mergeCell ref="PWE2:PWF2"/>
    <mergeCell ref="PWG2:PWH2"/>
    <mergeCell ref="PWI2:PWJ2"/>
    <mergeCell ref="PVQ2:PVR2"/>
    <mergeCell ref="PVS2:PVT2"/>
    <mergeCell ref="PVU2:PVV2"/>
    <mergeCell ref="PVW2:PVX2"/>
    <mergeCell ref="PVY2:PVZ2"/>
    <mergeCell ref="PVG2:PVH2"/>
    <mergeCell ref="PVI2:PVJ2"/>
    <mergeCell ref="PVK2:PVL2"/>
    <mergeCell ref="PVM2:PVN2"/>
    <mergeCell ref="PVO2:PVP2"/>
    <mergeCell ref="PUW2:PUX2"/>
    <mergeCell ref="PUY2:PUZ2"/>
    <mergeCell ref="PVA2:PVB2"/>
    <mergeCell ref="PVC2:PVD2"/>
    <mergeCell ref="PVE2:PVF2"/>
    <mergeCell ref="PXO2:PXP2"/>
    <mergeCell ref="PXQ2:PXR2"/>
    <mergeCell ref="PXS2:PXT2"/>
    <mergeCell ref="PXU2:PXV2"/>
    <mergeCell ref="PXW2:PXX2"/>
    <mergeCell ref="PXE2:PXF2"/>
    <mergeCell ref="PXG2:PXH2"/>
    <mergeCell ref="PXI2:PXJ2"/>
    <mergeCell ref="PXK2:PXL2"/>
    <mergeCell ref="PXM2:PXN2"/>
    <mergeCell ref="PWU2:PWV2"/>
    <mergeCell ref="PWW2:PWX2"/>
    <mergeCell ref="PWY2:PWZ2"/>
    <mergeCell ref="PXA2:PXB2"/>
    <mergeCell ref="PXC2:PXD2"/>
    <mergeCell ref="PWK2:PWL2"/>
    <mergeCell ref="PWM2:PWN2"/>
    <mergeCell ref="PWO2:PWP2"/>
    <mergeCell ref="PWQ2:PWR2"/>
    <mergeCell ref="PWS2:PWT2"/>
    <mergeCell ref="PZC2:PZD2"/>
    <mergeCell ref="PZE2:PZF2"/>
    <mergeCell ref="PZG2:PZH2"/>
    <mergeCell ref="PZI2:PZJ2"/>
    <mergeCell ref="PZK2:PZL2"/>
    <mergeCell ref="PYS2:PYT2"/>
    <mergeCell ref="PYU2:PYV2"/>
    <mergeCell ref="PYW2:PYX2"/>
    <mergeCell ref="PYY2:PYZ2"/>
    <mergeCell ref="PZA2:PZB2"/>
    <mergeCell ref="PYI2:PYJ2"/>
    <mergeCell ref="PYK2:PYL2"/>
    <mergeCell ref="PYM2:PYN2"/>
    <mergeCell ref="PYO2:PYP2"/>
    <mergeCell ref="PYQ2:PYR2"/>
    <mergeCell ref="PXY2:PXZ2"/>
    <mergeCell ref="PYA2:PYB2"/>
    <mergeCell ref="PYC2:PYD2"/>
    <mergeCell ref="PYE2:PYF2"/>
    <mergeCell ref="PYG2:PYH2"/>
    <mergeCell ref="QAQ2:QAR2"/>
    <mergeCell ref="QAS2:QAT2"/>
    <mergeCell ref="QAU2:QAV2"/>
    <mergeCell ref="QAW2:QAX2"/>
    <mergeCell ref="QAY2:QAZ2"/>
    <mergeCell ref="QAG2:QAH2"/>
    <mergeCell ref="QAI2:QAJ2"/>
    <mergeCell ref="QAK2:QAL2"/>
    <mergeCell ref="QAM2:QAN2"/>
    <mergeCell ref="QAO2:QAP2"/>
    <mergeCell ref="PZW2:PZX2"/>
    <mergeCell ref="PZY2:PZZ2"/>
    <mergeCell ref="QAA2:QAB2"/>
    <mergeCell ref="QAC2:QAD2"/>
    <mergeCell ref="QAE2:QAF2"/>
    <mergeCell ref="PZM2:PZN2"/>
    <mergeCell ref="PZO2:PZP2"/>
    <mergeCell ref="PZQ2:PZR2"/>
    <mergeCell ref="PZS2:PZT2"/>
    <mergeCell ref="PZU2:PZV2"/>
    <mergeCell ref="QCE2:QCF2"/>
    <mergeCell ref="QCG2:QCH2"/>
    <mergeCell ref="QCI2:QCJ2"/>
    <mergeCell ref="QCK2:QCL2"/>
    <mergeCell ref="QCM2:QCN2"/>
    <mergeCell ref="QBU2:QBV2"/>
    <mergeCell ref="QBW2:QBX2"/>
    <mergeCell ref="QBY2:QBZ2"/>
    <mergeCell ref="QCA2:QCB2"/>
    <mergeCell ref="QCC2:QCD2"/>
    <mergeCell ref="QBK2:QBL2"/>
    <mergeCell ref="QBM2:QBN2"/>
    <mergeCell ref="QBO2:QBP2"/>
    <mergeCell ref="QBQ2:QBR2"/>
    <mergeCell ref="QBS2:QBT2"/>
    <mergeCell ref="QBA2:QBB2"/>
    <mergeCell ref="QBC2:QBD2"/>
    <mergeCell ref="QBE2:QBF2"/>
    <mergeCell ref="QBG2:QBH2"/>
    <mergeCell ref="QBI2:QBJ2"/>
    <mergeCell ref="QDS2:QDT2"/>
    <mergeCell ref="QDU2:QDV2"/>
    <mergeCell ref="QDW2:QDX2"/>
    <mergeCell ref="QDY2:QDZ2"/>
    <mergeCell ref="QEA2:QEB2"/>
    <mergeCell ref="QDI2:QDJ2"/>
    <mergeCell ref="QDK2:QDL2"/>
    <mergeCell ref="QDM2:QDN2"/>
    <mergeCell ref="QDO2:QDP2"/>
    <mergeCell ref="QDQ2:QDR2"/>
    <mergeCell ref="QCY2:QCZ2"/>
    <mergeCell ref="QDA2:QDB2"/>
    <mergeCell ref="QDC2:QDD2"/>
    <mergeCell ref="QDE2:QDF2"/>
    <mergeCell ref="QDG2:QDH2"/>
    <mergeCell ref="QCO2:QCP2"/>
    <mergeCell ref="QCQ2:QCR2"/>
    <mergeCell ref="QCS2:QCT2"/>
    <mergeCell ref="QCU2:QCV2"/>
    <mergeCell ref="QCW2:QCX2"/>
    <mergeCell ref="QFG2:QFH2"/>
    <mergeCell ref="QFI2:QFJ2"/>
    <mergeCell ref="QFK2:QFL2"/>
    <mergeCell ref="QFM2:QFN2"/>
    <mergeCell ref="QFO2:QFP2"/>
    <mergeCell ref="QEW2:QEX2"/>
    <mergeCell ref="QEY2:QEZ2"/>
    <mergeCell ref="QFA2:QFB2"/>
    <mergeCell ref="QFC2:QFD2"/>
    <mergeCell ref="QFE2:QFF2"/>
    <mergeCell ref="QEM2:QEN2"/>
    <mergeCell ref="QEO2:QEP2"/>
    <mergeCell ref="QEQ2:QER2"/>
    <mergeCell ref="QES2:QET2"/>
    <mergeCell ref="QEU2:QEV2"/>
    <mergeCell ref="QEC2:QED2"/>
    <mergeCell ref="QEE2:QEF2"/>
    <mergeCell ref="QEG2:QEH2"/>
    <mergeCell ref="QEI2:QEJ2"/>
    <mergeCell ref="QEK2:QEL2"/>
    <mergeCell ref="QGU2:QGV2"/>
    <mergeCell ref="QGW2:QGX2"/>
    <mergeCell ref="QGY2:QGZ2"/>
    <mergeCell ref="QHA2:QHB2"/>
    <mergeCell ref="QHC2:QHD2"/>
    <mergeCell ref="QGK2:QGL2"/>
    <mergeCell ref="QGM2:QGN2"/>
    <mergeCell ref="QGO2:QGP2"/>
    <mergeCell ref="QGQ2:QGR2"/>
    <mergeCell ref="QGS2:QGT2"/>
    <mergeCell ref="QGA2:QGB2"/>
    <mergeCell ref="QGC2:QGD2"/>
    <mergeCell ref="QGE2:QGF2"/>
    <mergeCell ref="QGG2:QGH2"/>
    <mergeCell ref="QGI2:QGJ2"/>
    <mergeCell ref="QFQ2:QFR2"/>
    <mergeCell ref="QFS2:QFT2"/>
    <mergeCell ref="QFU2:QFV2"/>
    <mergeCell ref="QFW2:QFX2"/>
    <mergeCell ref="QFY2:QFZ2"/>
    <mergeCell ref="QII2:QIJ2"/>
    <mergeCell ref="QIK2:QIL2"/>
    <mergeCell ref="QIM2:QIN2"/>
    <mergeCell ref="QIO2:QIP2"/>
    <mergeCell ref="QIQ2:QIR2"/>
    <mergeCell ref="QHY2:QHZ2"/>
    <mergeCell ref="QIA2:QIB2"/>
    <mergeCell ref="QIC2:QID2"/>
    <mergeCell ref="QIE2:QIF2"/>
    <mergeCell ref="QIG2:QIH2"/>
    <mergeCell ref="QHO2:QHP2"/>
    <mergeCell ref="QHQ2:QHR2"/>
    <mergeCell ref="QHS2:QHT2"/>
    <mergeCell ref="QHU2:QHV2"/>
    <mergeCell ref="QHW2:QHX2"/>
    <mergeCell ref="QHE2:QHF2"/>
    <mergeCell ref="QHG2:QHH2"/>
    <mergeCell ref="QHI2:QHJ2"/>
    <mergeCell ref="QHK2:QHL2"/>
    <mergeCell ref="QHM2:QHN2"/>
    <mergeCell ref="QJW2:QJX2"/>
    <mergeCell ref="QJY2:QJZ2"/>
    <mergeCell ref="QKA2:QKB2"/>
    <mergeCell ref="QKC2:QKD2"/>
    <mergeCell ref="QKE2:QKF2"/>
    <mergeCell ref="QJM2:QJN2"/>
    <mergeCell ref="QJO2:QJP2"/>
    <mergeCell ref="QJQ2:QJR2"/>
    <mergeCell ref="QJS2:QJT2"/>
    <mergeCell ref="QJU2:QJV2"/>
    <mergeCell ref="QJC2:QJD2"/>
    <mergeCell ref="QJE2:QJF2"/>
    <mergeCell ref="QJG2:QJH2"/>
    <mergeCell ref="QJI2:QJJ2"/>
    <mergeCell ref="QJK2:QJL2"/>
    <mergeCell ref="QIS2:QIT2"/>
    <mergeCell ref="QIU2:QIV2"/>
    <mergeCell ref="QIW2:QIX2"/>
    <mergeCell ref="QIY2:QIZ2"/>
    <mergeCell ref="QJA2:QJB2"/>
    <mergeCell ref="QLK2:QLL2"/>
    <mergeCell ref="QLM2:QLN2"/>
    <mergeCell ref="QLO2:QLP2"/>
    <mergeCell ref="QLQ2:QLR2"/>
    <mergeCell ref="QLS2:QLT2"/>
    <mergeCell ref="QLA2:QLB2"/>
    <mergeCell ref="QLC2:QLD2"/>
    <mergeCell ref="QLE2:QLF2"/>
    <mergeCell ref="QLG2:QLH2"/>
    <mergeCell ref="QLI2:QLJ2"/>
    <mergeCell ref="QKQ2:QKR2"/>
    <mergeCell ref="QKS2:QKT2"/>
    <mergeCell ref="QKU2:QKV2"/>
    <mergeCell ref="QKW2:QKX2"/>
    <mergeCell ref="QKY2:QKZ2"/>
    <mergeCell ref="QKG2:QKH2"/>
    <mergeCell ref="QKI2:QKJ2"/>
    <mergeCell ref="QKK2:QKL2"/>
    <mergeCell ref="QKM2:QKN2"/>
    <mergeCell ref="QKO2:QKP2"/>
    <mergeCell ref="QMY2:QMZ2"/>
    <mergeCell ref="QNA2:QNB2"/>
    <mergeCell ref="QNC2:QND2"/>
    <mergeCell ref="QNE2:QNF2"/>
    <mergeCell ref="QNG2:QNH2"/>
    <mergeCell ref="QMO2:QMP2"/>
    <mergeCell ref="QMQ2:QMR2"/>
    <mergeCell ref="QMS2:QMT2"/>
    <mergeCell ref="QMU2:QMV2"/>
    <mergeCell ref="QMW2:QMX2"/>
    <mergeCell ref="QME2:QMF2"/>
    <mergeCell ref="QMG2:QMH2"/>
    <mergeCell ref="QMI2:QMJ2"/>
    <mergeCell ref="QMK2:QML2"/>
    <mergeCell ref="QMM2:QMN2"/>
    <mergeCell ref="QLU2:QLV2"/>
    <mergeCell ref="QLW2:QLX2"/>
    <mergeCell ref="QLY2:QLZ2"/>
    <mergeCell ref="QMA2:QMB2"/>
    <mergeCell ref="QMC2:QMD2"/>
    <mergeCell ref="QOM2:QON2"/>
    <mergeCell ref="QOO2:QOP2"/>
    <mergeCell ref="QOQ2:QOR2"/>
    <mergeCell ref="QOS2:QOT2"/>
    <mergeCell ref="QOU2:QOV2"/>
    <mergeCell ref="QOC2:QOD2"/>
    <mergeCell ref="QOE2:QOF2"/>
    <mergeCell ref="QOG2:QOH2"/>
    <mergeCell ref="QOI2:QOJ2"/>
    <mergeCell ref="QOK2:QOL2"/>
    <mergeCell ref="QNS2:QNT2"/>
    <mergeCell ref="QNU2:QNV2"/>
    <mergeCell ref="QNW2:QNX2"/>
    <mergeCell ref="QNY2:QNZ2"/>
    <mergeCell ref="QOA2:QOB2"/>
    <mergeCell ref="QNI2:QNJ2"/>
    <mergeCell ref="QNK2:QNL2"/>
    <mergeCell ref="QNM2:QNN2"/>
    <mergeCell ref="QNO2:QNP2"/>
    <mergeCell ref="QNQ2:QNR2"/>
    <mergeCell ref="QQA2:QQB2"/>
    <mergeCell ref="QQC2:QQD2"/>
    <mergeCell ref="QQE2:QQF2"/>
    <mergeCell ref="QQG2:QQH2"/>
    <mergeCell ref="QQI2:QQJ2"/>
    <mergeCell ref="QPQ2:QPR2"/>
    <mergeCell ref="QPS2:QPT2"/>
    <mergeCell ref="QPU2:QPV2"/>
    <mergeCell ref="QPW2:QPX2"/>
    <mergeCell ref="QPY2:QPZ2"/>
    <mergeCell ref="QPG2:QPH2"/>
    <mergeCell ref="QPI2:QPJ2"/>
    <mergeCell ref="QPK2:QPL2"/>
    <mergeCell ref="QPM2:QPN2"/>
    <mergeCell ref="QPO2:QPP2"/>
    <mergeCell ref="QOW2:QOX2"/>
    <mergeCell ref="QOY2:QOZ2"/>
    <mergeCell ref="QPA2:QPB2"/>
    <mergeCell ref="QPC2:QPD2"/>
    <mergeCell ref="QPE2:QPF2"/>
    <mergeCell ref="QRO2:QRP2"/>
    <mergeCell ref="QRQ2:QRR2"/>
    <mergeCell ref="QRS2:QRT2"/>
    <mergeCell ref="QRU2:QRV2"/>
    <mergeCell ref="QRW2:QRX2"/>
    <mergeCell ref="QRE2:QRF2"/>
    <mergeCell ref="QRG2:QRH2"/>
    <mergeCell ref="QRI2:QRJ2"/>
    <mergeCell ref="QRK2:QRL2"/>
    <mergeCell ref="QRM2:QRN2"/>
    <mergeCell ref="QQU2:QQV2"/>
    <mergeCell ref="QQW2:QQX2"/>
    <mergeCell ref="QQY2:QQZ2"/>
    <mergeCell ref="QRA2:QRB2"/>
    <mergeCell ref="QRC2:QRD2"/>
    <mergeCell ref="QQK2:QQL2"/>
    <mergeCell ref="QQM2:QQN2"/>
    <mergeCell ref="QQO2:QQP2"/>
    <mergeCell ref="QQQ2:QQR2"/>
    <mergeCell ref="QQS2:QQT2"/>
    <mergeCell ref="QTC2:QTD2"/>
    <mergeCell ref="QTE2:QTF2"/>
    <mergeCell ref="QTG2:QTH2"/>
    <mergeCell ref="QTI2:QTJ2"/>
    <mergeCell ref="QTK2:QTL2"/>
    <mergeCell ref="QSS2:QST2"/>
    <mergeCell ref="QSU2:QSV2"/>
    <mergeCell ref="QSW2:QSX2"/>
    <mergeCell ref="QSY2:QSZ2"/>
    <mergeCell ref="QTA2:QTB2"/>
    <mergeCell ref="QSI2:QSJ2"/>
    <mergeCell ref="QSK2:QSL2"/>
    <mergeCell ref="QSM2:QSN2"/>
    <mergeCell ref="QSO2:QSP2"/>
    <mergeCell ref="QSQ2:QSR2"/>
    <mergeCell ref="QRY2:QRZ2"/>
    <mergeCell ref="QSA2:QSB2"/>
    <mergeCell ref="QSC2:QSD2"/>
    <mergeCell ref="QSE2:QSF2"/>
    <mergeCell ref="QSG2:QSH2"/>
    <mergeCell ref="QUQ2:QUR2"/>
    <mergeCell ref="QUS2:QUT2"/>
    <mergeCell ref="QUU2:QUV2"/>
    <mergeCell ref="QUW2:QUX2"/>
    <mergeCell ref="QUY2:QUZ2"/>
    <mergeCell ref="QUG2:QUH2"/>
    <mergeCell ref="QUI2:QUJ2"/>
    <mergeCell ref="QUK2:QUL2"/>
    <mergeCell ref="QUM2:QUN2"/>
    <mergeCell ref="QUO2:QUP2"/>
    <mergeCell ref="QTW2:QTX2"/>
    <mergeCell ref="QTY2:QTZ2"/>
    <mergeCell ref="QUA2:QUB2"/>
    <mergeCell ref="QUC2:QUD2"/>
    <mergeCell ref="QUE2:QUF2"/>
    <mergeCell ref="QTM2:QTN2"/>
    <mergeCell ref="QTO2:QTP2"/>
    <mergeCell ref="QTQ2:QTR2"/>
    <mergeCell ref="QTS2:QTT2"/>
    <mergeCell ref="QTU2:QTV2"/>
    <mergeCell ref="QWE2:QWF2"/>
    <mergeCell ref="QWG2:QWH2"/>
    <mergeCell ref="QWI2:QWJ2"/>
    <mergeCell ref="QWK2:QWL2"/>
    <mergeCell ref="QWM2:QWN2"/>
    <mergeCell ref="QVU2:QVV2"/>
    <mergeCell ref="QVW2:QVX2"/>
    <mergeCell ref="QVY2:QVZ2"/>
    <mergeCell ref="QWA2:QWB2"/>
    <mergeCell ref="QWC2:QWD2"/>
    <mergeCell ref="QVK2:QVL2"/>
    <mergeCell ref="QVM2:QVN2"/>
    <mergeCell ref="QVO2:QVP2"/>
    <mergeCell ref="QVQ2:QVR2"/>
    <mergeCell ref="QVS2:QVT2"/>
    <mergeCell ref="QVA2:QVB2"/>
    <mergeCell ref="QVC2:QVD2"/>
    <mergeCell ref="QVE2:QVF2"/>
    <mergeCell ref="QVG2:QVH2"/>
    <mergeCell ref="QVI2:QVJ2"/>
    <mergeCell ref="QXS2:QXT2"/>
    <mergeCell ref="QXU2:QXV2"/>
    <mergeCell ref="QXW2:QXX2"/>
    <mergeCell ref="QXY2:QXZ2"/>
    <mergeCell ref="QYA2:QYB2"/>
    <mergeCell ref="QXI2:QXJ2"/>
    <mergeCell ref="QXK2:QXL2"/>
    <mergeCell ref="QXM2:QXN2"/>
    <mergeCell ref="QXO2:QXP2"/>
    <mergeCell ref="QXQ2:QXR2"/>
    <mergeCell ref="QWY2:QWZ2"/>
    <mergeCell ref="QXA2:QXB2"/>
    <mergeCell ref="QXC2:QXD2"/>
    <mergeCell ref="QXE2:QXF2"/>
    <mergeCell ref="QXG2:QXH2"/>
    <mergeCell ref="QWO2:QWP2"/>
    <mergeCell ref="QWQ2:QWR2"/>
    <mergeCell ref="QWS2:QWT2"/>
    <mergeCell ref="QWU2:QWV2"/>
    <mergeCell ref="QWW2:QWX2"/>
    <mergeCell ref="QZG2:QZH2"/>
    <mergeCell ref="QZI2:QZJ2"/>
    <mergeCell ref="QZK2:QZL2"/>
    <mergeCell ref="QZM2:QZN2"/>
    <mergeCell ref="QZO2:QZP2"/>
    <mergeCell ref="QYW2:QYX2"/>
    <mergeCell ref="QYY2:QYZ2"/>
    <mergeCell ref="QZA2:QZB2"/>
    <mergeCell ref="QZC2:QZD2"/>
    <mergeCell ref="QZE2:QZF2"/>
    <mergeCell ref="QYM2:QYN2"/>
    <mergeCell ref="QYO2:QYP2"/>
    <mergeCell ref="QYQ2:QYR2"/>
    <mergeCell ref="QYS2:QYT2"/>
    <mergeCell ref="QYU2:QYV2"/>
    <mergeCell ref="QYC2:QYD2"/>
    <mergeCell ref="QYE2:QYF2"/>
    <mergeCell ref="QYG2:QYH2"/>
    <mergeCell ref="QYI2:QYJ2"/>
    <mergeCell ref="QYK2:QYL2"/>
    <mergeCell ref="RAU2:RAV2"/>
    <mergeCell ref="RAW2:RAX2"/>
    <mergeCell ref="RAY2:RAZ2"/>
    <mergeCell ref="RBA2:RBB2"/>
    <mergeCell ref="RBC2:RBD2"/>
    <mergeCell ref="RAK2:RAL2"/>
    <mergeCell ref="RAM2:RAN2"/>
    <mergeCell ref="RAO2:RAP2"/>
    <mergeCell ref="RAQ2:RAR2"/>
    <mergeCell ref="RAS2:RAT2"/>
    <mergeCell ref="RAA2:RAB2"/>
    <mergeCell ref="RAC2:RAD2"/>
    <mergeCell ref="RAE2:RAF2"/>
    <mergeCell ref="RAG2:RAH2"/>
    <mergeCell ref="RAI2:RAJ2"/>
    <mergeCell ref="QZQ2:QZR2"/>
    <mergeCell ref="QZS2:QZT2"/>
    <mergeCell ref="QZU2:QZV2"/>
    <mergeCell ref="QZW2:QZX2"/>
    <mergeCell ref="QZY2:QZZ2"/>
    <mergeCell ref="RCI2:RCJ2"/>
    <mergeCell ref="RCK2:RCL2"/>
    <mergeCell ref="RCM2:RCN2"/>
    <mergeCell ref="RCO2:RCP2"/>
    <mergeCell ref="RCQ2:RCR2"/>
    <mergeCell ref="RBY2:RBZ2"/>
    <mergeCell ref="RCA2:RCB2"/>
    <mergeCell ref="RCC2:RCD2"/>
    <mergeCell ref="RCE2:RCF2"/>
    <mergeCell ref="RCG2:RCH2"/>
    <mergeCell ref="RBO2:RBP2"/>
    <mergeCell ref="RBQ2:RBR2"/>
    <mergeCell ref="RBS2:RBT2"/>
    <mergeCell ref="RBU2:RBV2"/>
    <mergeCell ref="RBW2:RBX2"/>
    <mergeCell ref="RBE2:RBF2"/>
    <mergeCell ref="RBG2:RBH2"/>
    <mergeCell ref="RBI2:RBJ2"/>
    <mergeCell ref="RBK2:RBL2"/>
    <mergeCell ref="RBM2:RBN2"/>
    <mergeCell ref="RDW2:RDX2"/>
    <mergeCell ref="RDY2:RDZ2"/>
    <mergeCell ref="REA2:REB2"/>
    <mergeCell ref="REC2:RED2"/>
    <mergeCell ref="REE2:REF2"/>
    <mergeCell ref="RDM2:RDN2"/>
    <mergeCell ref="RDO2:RDP2"/>
    <mergeCell ref="RDQ2:RDR2"/>
    <mergeCell ref="RDS2:RDT2"/>
    <mergeCell ref="RDU2:RDV2"/>
    <mergeCell ref="RDC2:RDD2"/>
    <mergeCell ref="RDE2:RDF2"/>
    <mergeCell ref="RDG2:RDH2"/>
    <mergeCell ref="RDI2:RDJ2"/>
    <mergeCell ref="RDK2:RDL2"/>
    <mergeCell ref="RCS2:RCT2"/>
    <mergeCell ref="RCU2:RCV2"/>
    <mergeCell ref="RCW2:RCX2"/>
    <mergeCell ref="RCY2:RCZ2"/>
    <mergeCell ref="RDA2:RDB2"/>
    <mergeCell ref="RFK2:RFL2"/>
    <mergeCell ref="RFM2:RFN2"/>
    <mergeCell ref="RFO2:RFP2"/>
    <mergeCell ref="RFQ2:RFR2"/>
    <mergeCell ref="RFS2:RFT2"/>
    <mergeCell ref="RFA2:RFB2"/>
    <mergeCell ref="RFC2:RFD2"/>
    <mergeCell ref="RFE2:RFF2"/>
    <mergeCell ref="RFG2:RFH2"/>
    <mergeCell ref="RFI2:RFJ2"/>
    <mergeCell ref="REQ2:RER2"/>
    <mergeCell ref="RES2:RET2"/>
    <mergeCell ref="REU2:REV2"/>
    <mergeCell ref="REW2:REX2"/>
    <mergeCell ref="REY2:REZ2"/>
    <mergeCell ref="REG2:REH2"/>
    <mergeCell ref="REI2:REJ2"/>
    <mergeCell ref="REK2:REL2"/>
    <mergeCell ref="REM2:REN2"/>
    <mergeCell ref="REO2:REP2"/>
    <mergeCell ref="RGY2:RGZ2"/>
    <mergeCell ref="RHA2:RHB2"/>
    <mergeCell ref="RHC2:RHD2"/>
    <mergeCell ref="RHE2:RHF2"/>
    <mergeCell ref="RHG2:RHH2"/>
    <mergeCell ref="RGO2:RGP2"/>
    <mergeCell ref="RGQ2:RGR2"/>
    <mergeCell ref="RGS2:RGT2"/>
    <mergeCell ref="RGU2:RGV2"/>
    <mergeCell ref="RGW2:RGX2"/>
    <mergeCell ref="RGE2:RGF2"/>
    <mergeCell ref="RGG2:RGH2"/>
    <mergeCell ref="RGI2:RGJ2"/>
    <mergeCell ref="RGK2:RGL2"/>
    <mergeCell ref="RGM2:RGN2"/>
    <mergeCell ref="RFU2:RFV2"/>
    <mergeCell ref="RFW2:RFX2"/>
    <mergeCell ref="RFY2:RFZ2"/>
    <mergeCell ref="RGA2:RGB2"/>
    <mergeCell ref="RGC2:RGD2"/>
    <mergeCell ref="RIM2:RIN2"/>
    <mergeCell ref="RIO2:RIP2"/>
    <mergeCell ref="RIQ2:RIR2"/>
    <mergeCell ref="RIS2:RIT2"/>
    <mergeCell ref="RIU2:RIV2"/>
    <mergeCell ref="RIC2:RID2"/>
    <mergeCell ref="RIE2:RIF2"/>
    <mergeCell ref="RIG2:RIH2"/>
    <mergeCell ref="RII2:RIJ2"/>
    <mergeCell ref="RIK2:RIL2"/>
    <mergeCell ref="RHS2:RHT2"/>
    <mergeCell ref="RHU2:RHV2"/>
    <mergeCell ref="RHW2:RHX2"/>
    <mergeCell ref="RHY2:RHZ2"/>
    <mergeCell ref="RIA2:RIB2"/>
    <mergeCell ref="RHI2:RHJ2"/>
    <mergeCell ref="RHK2:RHL2"/>
    <mergeCell ref="RHM2:RHN2"/>
    <mergeCell ref="RHO2:RHP2"/>
    <mergeCell ref="RHQ2:RHR2"/>
    <mergeCell ref="RKA2:RKB2"/>
    <mergeCell ref="RKC2:RKD2"/>
    <mergeCell ref="RKE2:RKF2"/>
    <mergeCell ref="RKG2:RKH2"/>
    <mergeCell ref="RKI2:RKJ2"/>
    <mergeCell ref="RJQ2:RJR2"/>
    <mergeCell ref="RJS2:RJT2"/>
    <mergeCell ref="RJU2:RJV2"/>
    <mergeCell ref="RJW2:RJX2"/>
    <mergeCell ref="RJY2:RJZ2"/>
    <mergeCell ref="RJG2:RJH2"/>
    <mergeCell ref="RJI2:RJJ2"/>
    <mergeCell ref="RJK2:RJL2"/>
    <mergeCell ref="RJM2:RJN2"/>
    <mergeCell ref="RJO2:RJP2"/>
    <mergeCell ref="RIW2:RIX2"/>
    <mergeCell ref="RIY2:RIZ2"/>
    <mergeCell ref="RJA2:RJB2"/>
    <mergeCell ref="RJC2:RJD2"/>
    <mergeCell ref="RJE2:RJF2"/>
    <mergeCell ref="RLO2:RLP2"/>
    <mergeCell ref="RLQ2:RLR2"/>
    <mergeCell ref="RLS2:RLT2"/>
    <mergeCell ref="RLU2:RLV2"/>
    <mergeCell ref="RLW2:RLX2"/>
    <mergeCell ref="RLE2:RLF2"/>
    <mergeCell ref="RLG2:RLH2"/>
    <mergeCell ref="RLI2:RLJ2"/>
    <mergeCell ref="RLK2:RLL2"/>
    <mergeCell ref="RLM2:RLN2"/>
    <mergeCell ref="RKU2:RKV2"/>
    <mergeCell ref="RKW2:RKX2"/>
    <mergeCell ref="RKY2:RKZ2"/>
    <mergeCell ref="RLA2:RLB2"/>
    <mergeCell ref="RLC2:RLD2"/>
    <mergeCell ref="RKK2:RKL2"/>
    <mergeCell ref="RKM2:RKN2"/>
    <mergeCell ref="RKO2:RKP2"/>
    <mergeCell ref="RKQ2:RKR2"/>
    <mergeCell ref="RKS2:RKT2"/>
    <mergeCell ref="RNC2:RND2"/>
    <mergeCell ref="RNE2:RNF2"/>
    <mergeCell ref="RNG2:RNH2"/>
    <mergeCell ref="RNI2:RNJ2"/>
    <mergeCell ref="RNK2:RNL2"/>
    <mergeCell ref="RMS2:RMT2"/>
    <mergeCell ref="RMU2:RMV2"/>
    <mergeCell ref="RMW2:RMX2"/>
    <mergeCell ref="RMY2:RMZ2"/>
    <mergeCell ref="RNA2:RNB2"/>
    <mergeCell ref="RMI2:RMJ2"/>
    <mergeCell ref="RMK2:RML2"/>
    <mergeCell ref="RMM2:RMN2"/>
    <mergeCell ref="RMO2:RMP2"/>
    <mergeCell ref="RMQ2:RMR2"/>
    <mergeCell ref="RLY2:RLZ2"/>
    <mergeCell ref="RMA2:RMB2"/>
    <mergeCell ref="RMC2:RMD2"/>
    <mergeCell ref="RME2:RMF2"/>
    <mergeCell ref="RMG2:RMH2"/>
    <mergeCell ref="ROQ2:ROR2"/>
    <mergeCell ref="ROS2:ROT2"/>
    <mergeCell ref="ROU2:ROV2"/>
    <mergeCell ref="ROW2:ROX2"/>
    <mergeCell ref="ROY2:ROZ2"/>
    <mergeCell ref="ROG2:ROH2"/>
    <mergeCell ref="ROI2:ROJ2"/>
    <mergeCell ref="ROK2:ROL2"/>
    <mergeCell ref="ROM2:RON2"/>
    <mergeCell ref="ROO2:ROP2"/>
    <mergeCell ref="RNW2:RNX2"/>
    <mergeCell ref="RNY2:RNZ2"/>
    <mergeCell ref="ROA2:ROB2"/>
    <mergeCell ref="ROC2:ROD2"/>
    <mergeCell ref="ROE2:ROF2"/>
    <mergeCell ref="RNM2:RNN2"/>
    <mergeCell ref="RNO2:RNP2"/>
    <mergeCell ref="RNQ2:RNR2"/>
    <mergeCell ref="RNS2:RNT2"/>
    <mergeCell ref="RNU2:RNV2"/>
    <mergeCell ref="RQE2:RQF2"/>
    <mergeCell ref="RQG2:RQH2"/>
    <mergeCell ref="RQI2:RQJ2"/>
    <mergeCell ref="RQK2:RQL2"/>
    <mergeCell ref="RQM2:RQN2"/>
    <mergeCell ref="RPU2:RPV2"/>
    <mergeCell ref="RPW2:RPX2"/>
    <mergeCell ref="RPY2:RPZ2"/>
    <mergeCell ref="RQA2:RQB2"/>
    <mergeCell ref="RQC2:RQD2"/>
    <mergeCell ref="RPK2:RPL2"/>
    <mergeCell ref="RPM2:RPN2"/>
    <mergeCell ref="RPO2:RPP2"/>
    <mergeCell ref="RPQ2:RPR2"/>
    <mergeCell ref="RPS2:RPT2"/>
    <mergeCell ref="RPA2:RPB2"/>
    <mergeCell ref="RPC2:RPD2"/>
    <mergeCell ref="RPE2:RPF2"/>
    <mergeCell ref="RPG2:RPH2"/>
    <mergeCell ref="RPI2:RPJ2"/>
    <mergeCell ref="RRS2:RRT2"/>
    <mergeCell ref="RRU2:RRV2"/>
    <mergeCell ref="RRW2:RRX2"/>
    <mergeCell ref="RRY2:RRZ2"/>
    <mergeCell ref="RSA2:RSB2"/>
    <mergeCell ref="RRI2:RRJ2"/>
    <mergeCell ref="RRK2:RRL2"/>
    <mergeCell ref="RRM2:RRN2"/>
    <mergeCell ref="RRO2:RRP2"/>
    <mergeCell ref="RRQ2:RRR2"/>
    <mergeCell ref="RQY2:RQZ2"/>
    <mergeCell ref="RRA2:RRB2"/>
    <mergeCell ref="RRC2:RRD2"/>
    <mergeCell ref="RRE2:RRF2"/>
    <mergeCell ref="RRG2:RRH2"/>
    <mergeCell ref="RQO2:RQP2"/>
    <mergeCell ref="RQQ2:RQR2"/>
    <mergeCell ref="RQS2:RQT2"/>
    <mergeCell ref="RQU2:RQV2"/>
    <mergeCell ref="RQW2:RQX2"/>
    <mergeCell ref="RTG2:RTH2"/>
    <mergeCell ref="RTI2:RTJ2"/>
    <mergeCell ref="RTK2:RTL2"/>
    <mergeCell ref="RTM2:RTN2"/>
    <mergeCell ref="RTO2:RTP2"/>
    <mergeCell ref="RSW2:RSX2"/>
    <mergeCell ref="RSY2:RSZ2"/>
    <mergeCell ref="RTA2:RTB2"/>
    <mergeCell ref="RTC2:RTD2"/>
    <mergeCell ref="RTE2:RTF2"/>
    <mergeCell ref="RSM2:RSN2"/>
    <mergeCell ref="RSO2:RSP2"/>
    <mergeCell ref="RSQ2:RSR2"/>
    <mergeCell ref="RSS2:RST2"/>
    <mergeCell ref="RSU2:RSV2"/>
    <mergeCell ref="RSC2:RSD2"/>
    <mergeCell ref="RSE2:RSF2"/>
    <mergeCell ref="RSG2:RSH2"/>
    <mergeCell ref="RSI2:RSJ2"/>
    <mergeCell ref="RSK2:RSL2"/>
    <mergeCell ref="RUU2:RUV2"/>
    <mergeCell ref="RUW2:RUX2"/>
    <mergeCell ref="RUY2:RUZ2"/>
    <mergeCell ref="RVA2:RVB2"/>
    <mergeCell ref="RVC2:RVD2"/>
    <mergeCell ref="RUK2:RUL2"/>
    <mergeCell ref="RUM2:RUN2"/>
    <mergeCell ref="RUO2:RUP2"/>
    <mergeCell ref="RUQ2:RUR2"/>
    <mergeCell ref="RUS2:RUT2"/>
    <mergeCell ref="RUA2:RUB2"/>
    <mergeCell ref="RUC2:RUD2"/>
    <mergeCell ref="RUE2:RUF2"/>
    <mergeCell ref="RUG2:RUH2"/>
    <mergeCell ref="RUI2:RUJ2"/>
    <mergeCell ref="RTQ2:RTR2"/>
    <mergeCell ref="RTS2:RTT2"/>
    <mergeCell ref="RTU2:RTV2"/>
    <mergeCell ref="RTW2:RTX2"/>
    <mergeCell ref="RTY2:RTZ2"/>
    <mergeCell ref="RWI2:RWJ2"/>
    <mergeCell ref="RWK2:RWL2"/>
    <mergeCell ref="RWM2:RWN2"/>
    <mergeCell ref="RWO2:RWP2"/>
    <mergeCell ref="RWQ2:RWR2"/>
    <mergeCell ref="RVY2:RVZ2"/>
    <mergeCell ref="RWA2:RWB2"/>
    <mergeCell ref="RWC2:RWD2"/>
    <mergeCell ref="RWE2:RWF2"/>
    <mergeCell ref="RWG2:RWH2"/>
    <mergeCell ref="RVO2:RVP2"/>
    <mergeCell ref="RVQ2:RVR2"/>
    <mergeCell ref="RVS2:RVT2"/>
    <mergeCell ref="RVU2:RVV2"/>
    <mergeCell ref="RVW2:RVX2"/>
    <mergeCell ref="RVE2:RVF2"/>
    <mergeCell ref="RVG2:RVH2"/>
    <mergeCell ref="RVI2:RVJ2"/>
    <mergeCell ref="RVK2:RVL2"/>
    <mergeCell ref="RVM2:RVN2"/>
    <mergeCell ref="RXW2:RXX2"/>
    <mergeCell ref="RXY2:RXZ2"/>
    <mergeCell ref="RYA2:RYB2"/>
    <mergeCell ref="RYC2:RYD2"/>
    <mergeCell ref="RYE2:RYF2"/>
    <mergeCell ref="RXM2:RXN2"/>
    <mergeCell ref="RXO2:RXP2"/>
    <mergeCell ref="RXQ2:RXR2"/>
    <mergeCell ref="RXS2:RXT2"/>
    <mergeCell ref="RXU2:RXV2"/>
    <mergeCell ref="RXC2:RXD2"/>
    <mergeCell ref="RXE2:RXF2"/>
    <mergeCell ref="RXG2:RXH2"/>
    <mergeCell ref="RXI2:RXJ2"/>
    <mergeCell ref="RXK2:RXL2"/>
    <mergeCell ref="RWS2:RWT2"/>
    <mergeCell ref="RWU2:RWV2"/>
    <mergeCell ref="RWW2:RWX2"/>
    <mergeCell ref="RWY2:RWZ2"/>
    <mergeCell ref="RXA2:RXB2"/>
    <mergeCell ref="RZK2:RZL2"/>
    <mergeCell ref="RZM2:RZN2"/>
    <mergeCell ref="RZO2:RZP2"/>
    <mergeCell ref="RZQ2:RZR2"/>
    <mergeCell ref="RZS2:RZT2"/>
    <mergeCell ref="RZA2:RZB2"/>
    <mergeCell ref="RZC2:RZD2"/>
    <mergeCell ref="RZE2:RZF2"/>
    <mergeCell ref="RZG2:RZH2"/>
    <mergeCell ref="RZI2:RZJ2"/>
    <mergeCell ref="RYQ2:RYR2"/>
    <mergeCell ref="RYS2:RYT2"/>
    <mergeCell ref="RYU2:RYV2"/>
    <mergeCell ref="RYW2:RYX2"/>
    <mergeCell ref="RYY2:RYZ2"/>
    <mergeCell ref="RYG2:RYH2"/>
    <mergeCell ref="RYI2:RYJ2"/>
    <mergeCell ref="RYK2:RYL2"/>
    <mergeCell ref="RYM2:RYN2"/>
    <mergeCell ref="RYO2:RYP2"/>
    <mergeCell ref="SAY2:SAZ2"/>
    <mergeCell ref="SBA2:SBB2"/>
    <mergeCell ref="SBC2:SBD2"/>
    <mergeCell ref="SBE2:SBF2"/>
    <mergeCell ref="SBG2:SBH2"/>
    <mergeCell ref="SAO2:SAP2"/>
    <mergeCell ref="SAQ2:SAR2"/>
    <mergeCell ref="SAS2:SAT2"/>
    <mergeCell ref="SAU2:SAV2"/>
    <mergeCell ref="SAW2:SAX2"/>
    <mergeCell ref="SAE2:SAF2"/>
    <mergeCell ref="SAG2:SAH2"/>
    <mergeCell ref="SAI2:SAJ2"/>
    <mergeCell ref="SAK2:SAL2"/>
    <mergeCell ref="SAM2:SAN2"/>
    <mergeCell ref="RZU2:RZV2"/>
    <mergeCell ref="RZW2:RZX2"/>
    <mergeCell ref="RZY2:RZZ2"/>
    <mergeCell ref="SAA2:SAB2"/>
    <mergeCell ref="SAC2:SAD2"/>
    <mergeCell ref="SCM2:SCN2"/>
    <mergeCell ref="SCO2:SCP2"/>
    <mergeCell ref="SCQ2:SCR2"/>
    <mergeCell ref="SCS2:SCT2"/>
    <mergeCell ref="SCU2:SCV2"/>
    <mergeCell ref="SCC2:SCD2"/>
    <mergeCell ref="SCE2:SCF2"/>
    <mergeCell ref="SCG2:SCH2"/>
    <mergeCell ref="SCI2:SCJ2"/>
    <mergeCell ref="SCK2:SCL2"/>
    <mergeCell ref="SBS2:SBT2"/>
    <mergeCell ref="SBU2:SBV2"/>
    <mergeCell ref="SBW2:SBX2"/>
    <mergeCell ref="SBY2:SBZ2"/>
    <mergeCell ref="SCA2:SCB2"/>
    <mergeCell ref="SBI2:SBJ2"/>
    <mergeCell ref="SBK2:SBL2"/>
    <mergeCell ref="SBM2:SBN2"/>
    <mergeCell ref="SBO2:SBP2"/>
    <mergeCell ref="SBQ2:SBR2"/>
    <mergeCell ref="SEA2:SEB2"/>
    <mergeCell ref="SEC2:SED2"/>
    <mergeCell ref="SEE2:SEF2"/>
    <mergeCell ref="SEG2:SEH2"/>
    <mergeCell ref="SEI2:SEJ2"/>
    <mergeCell ref="SDQ2:SDR2"/>
    <mergeCell ref="SDS2:SDT2"/>
    <mergeCell ref="SDU2:SDV2"/>
    <mergeCell ref="SDW2:SDX2"/>
    <mergeCell ref="SDY2:SDZ2"/>
    <mergeCell ref="SDG2:SDH2"/>
    <mergeCell ref="SDI2:SDJ2"/>
    <mergeCell ref="SDK2:SDL2"/>
    <mergeCell ref="SDM2:SDN2"/>
    <mergeCell ref="SDO2:SDP2"/>
    <mergeCell ref="SCW2:SCX2"/>
    <mergeCell ref="SCY2:SCZ2"/>
    <mergeCell ref="SDA2:SDB2"/>
    <mergeCell ref="SDC2:SDD2"/>
    <mergeCell ref="SDE2:SDF2"/>
    <mergeCell ref="SFO2:SFP2"/>
    <mergeCell ref="SFQ2:SFR2"/>
    <mergeCell ref="SFS2:SFT2"/>
    <mergeCell ref="SFU2:SFV2"/>
    <mergeCell ref="SFW2:SFX2"/>
    <mergeCell ref="SFE2:SFF2"/>
    <mergeCell ref="SFG2:SFH2"/>
    <mergeCell ref="SFI2:SFJ2"/>
    <mergeCell ref="SFK2:SFL2"/>
    <mergeCell ref="SFM2:SFN2"/>
    <mergeCell ref="SEU2:SEV2"/>
    <mergeCell ref="SEW2:SEX2"/>
    <mergeCell ref="SEY2:SEZ2"/>
    <mergeCell ref="SFA2:SFB2"/>
    <mergeCell ref="SFC2:SFD2"/>
    <mergeCell ref="SEK2:SEL2"/>
    <mergeCell ref="SEM2:SEN2"/>
    <mergeCell ref="SEO2:SEP2"/>
    <mergeCell ref="SEQ2:SER2"/>
    <mergeCell ref="SES2:SET2"/>
    <mergeCell ref="SHC2:SHD2"/>
    <mergeCell ref="SHE2:SHF2"/>
    <mergeCell ref="SHG2:SHH2"/>
    <mergeCell ref="SHI2:SHJ2"/>
    <mergeCell ref="SHK2:SHL2"/>
    <mergeCell ref="SGS2:SGT2"/>
    <mergeCell ref="SGU2:SGV2"/>
    <mergeCell ref="SGW2:SGX2"/>
    <mergeCell ref="SGY2:SGZ2"/>
    <mergeCell ref="SHA2:SHB2"/>
    <mergeCell ref="SGI2:SGJ2"/>
    <mergeCell ref="SGK2:SGL2"/>
    <mergeCell ref="SGM2:SGN2"/>
    <mergeCell ref="SGO2:SGP2"/>
    <mergeCell ref="SGQ2:SGR2"/>
    <mergeCell ref="SFY2:SFZ2"/>
    <mergeCell ref="SGA2:SGB2"/>
    <mergeCell ref="SGC2:SGD2"/>
    <mergeCell ref="SGE2:SGF2"/>
    <mergeCell ref="SGG2:SGH2"/>
    <mergeCell ref="SIQ2:SIR2"/>
    <mergeCell ref="SIS2:SIT2"/>
    <mergeCell ref="SIU2:SIV2"/>
    <mergeCell ref="SIW2:SIX2"/>
    <mergeCell ref="SIY2:SIZ2"/>
    <mergeCell ref="SIG2:SIH2"/>
    <mergeCell ref="SII2:SIJ2"/>
    <mergeCell ref="SIK2:SIL2"/>
    <mergeCell ref="SIM2:SIN2"/>
    <mergeCell ref="SIO2:SIP2"/>
    <mergeCell ref="SHW2:SHX2"/>
    <mergeCell ref="SHY2:SHZ2"/>
    <mergeCell ref="SIA2:SIB2"/>
    <mergeCell ref="SIC2:SID2"/>
    <mergeCell ref="SIE2:SIF2"/>
    <mergeCell ref="SHM2:SHN2"/>
    <mergeCell ref="SHO2:SHP2"/>
    <mergeCell ref="SHQ2:SHR2"/>
    <mergeCell ref="SHS2:SHT2"/>
    <mergeCell ref="SHU2:SHV2"/>
    <mergeCell ref="SKE2:SKF2"/>
    <mergeCell ref="SKG2:SKH2"/>
    <mergeCell ref="SKI2:SKJ2"/>
    <mergeCell ref="SKK2:SKL2"/>
    <mergeCell ref="SKM2:SKN2"/>
    <mergeCell ref="SJU2:SJV2"/>
    <mergeCell ref="SJW2:SJX2"/>
    <mergeCell ref="SJY2:SJZ2"/>
    <mergeCell ref="SKA2:SKB2"/>
    <mergeCell ref="SKC2:SKD2"/>
    <mergeCell ref="SJK2:SJL2"/>
    <mergeCell ref="SJM2:SJN2"/>
    <mergeCell ref="SJO2:SJP2"/>
    <mergeCell ref="SJQ2:SJR2"/>
    <mergeCell ref="SJS2:SJT2"/>
    <mergeCell ref="SJA2:SJB2"/>
    <mergeCell ref="SJC2:SJD2"/>
    <mergeCell ref="SJE2:SJF2"/>
    <mergeCell ref="SJG2:SJH2"/>
    <mergeCell ref="SJI2:SJJ2"/>
    <mergeCell ref="SLS2:SLT2"/>
    <mergeCell ref="SLU2:SLV2"/>
    <mergeCell ref="SLW2:SLX2"/>
    <mergeCell ref="SLY2:SLZ2"/>
    <mergeCell ref="SMA2:SMB2"/>
    <mergeCell ref="SLI2:SLJ2"/>
    <mergeCell ref="SLK2:SLL2"/>
    <mergeCell ref="SLM2:SLN2"/>
    <mergeCell ref="SLO2:SLP2"/>
    <mergeCell ref="SLQ2:SLR2"/>
    <mergeCell ref="SKY2:SKZ2"/>
    <mergeCell ref="SLA2:SLB2"/>
    <mergeCell ref="SLC2:SLD2"/>
    <mergeCell ref="SLE2:SLF2"/>
    <mergeCell ref="SLG2:SLH2"/>
    <mergeCell ref="SKO2:SKP2"/>
    <mergeCell ref="SKQ2:SKR2"/>
    <mergeCell ref="SKS2:SKT2"/>
    <mergeCell ref="SKU2:SKV2"/>
    <mergeCell ref="SKW2:SKX2"/>
    <mergeCell ref="SNG2:SNH2"/>
    <mergeCell ref="SNI2:SNJ2"/>
    <mergeCell ref="SNK2:SNL2"/>
    <mergeCell ref="SNM2:SNN2"/>
    <mergeCell ref="SNO2:SNP2"/>
    <mergeCell ref="SMW2:SMX2"/>
    <mergeCell ref="SMY2:SMZ2"/>
    <mergeCell ref="SNA2:SNB2"/>
    <mergeCell ref="SNC2:SND2"/>
    <mergeCell ref="SNE2:SNF2"/>
    <mergeCell ref="SMM2:SMN2"/>
    <mergeCell ref="SMO2:SMP2"/>
    <mergeCell ref="SMQ2:SMR2"/>
    <mergeCell ref="SMS2:SMT2"/>
    <mergeCell ref="SMU2:SMV2"/>
    <mergeCell ref="SMC2:SMD2"/>
    <mergeCell ref="SME2:SMF2"/>
    <mergeCell ref="SMG2:SMH2"/>
    <mergeCell ref="SMI2:SMJ2"/>
    <mergeCell ref="SMK2:SML2"/>
    <mergeCell ref="SOU2:SOV2"/>
    <mergeCell ref="SOW2:SOX2"/>
    <mergeCell ref="SOY2:SOZ2"/>
    <mergeCell ref="SPA2:SPB2"/>
    <mergeCell ref="SPC2:SPD2"/>
    <mergeCell ref="SOK2:SOL2"/>
    <mergeCell ref="SOM2:SON2"/>
    <mergeCell ref="SOO2:SOP2"/>
    <mergeCell ref="SOQ2:SOR2"/>
    <mergeCell ref="SOS2:SOT2"/>
    <mergeCell ref="SOA2:SOB2"/>
    <mergeCell ref="SOC2:SOD2"/>
    <mergeCell ref="SOE2:SOF2"/>
    <mergeCell ref="SOG2:SOH2"/>
    <mergeCell ref="SOI2:SOJ2"/>
    <mergeCell ref="SNQ2:SNR2"/>
    <mergeCell ref="SNS2:SNT2"/>
    <mergeCell ref="SNU2:SNV2"/>
    <mergeCell ref="SNW2:SNX2"/>
    <mergeCell ref="SNY2:SNZ2"/>
    <mergeCell ref="SQI2:SQJ2"/>
    <mergeCell ref="SQK2:SQL2"/>
    <mergeCell ref="SQM2:SQN2"/>
    <mergeCell ref="SQO2:SQP2"/>
    <mergeCell ref="SQQ2:SQR2"/>
    <mergeCell ref="SPY2:SPZ2"/>
    <mergeCell ref="SQA2:SQB2"/>
    <mergeCell ref="SQC2:SQD2"/>
    <mergeCell ref="SQE2:SQF2"/>
    <mergeCell ref="SQG2:SQH2"/>
    <mergeCell ref="SPO2:SPP2"/>
    <mergeCell ref="SPQ2:SPR2"/>
    <mergeCell ref="SPS2:SPT2"/>
    <mergeCell ref="SPU2:SPV2"/>
    <mergeCell ref="SPW2:SPX2"/>
    <mergeCell ref="SPE2:SPF2"/>
    <mergeCell ref="SPG2:SPH2"/>
    <mergeCell ref="SPI2:SPJ2"/>
    <mergeCell ref="SPK2:SPL2"/>
    <mergeCell ref="SPM2:SPN2"/>
    <mergeCell ref="SRW2:SRX2"/>
    <mergeCell ref="SRY2:SRZ2"/>
    <mergeCell ref="SSA2:SSB2"/>
    <mergeCell ref="SSC2:SSD2"/>
    <mergeCell ref="SSE2:SSF2"/>
    <mergeCell ref="SRM2:SRN2"/>
    <mergeCell ref="SRO2:SRP2"/>
    <mergeCell ref="SRQ2:SRR2"/>
    <mergeCell ref="SRS2:SRT2"/>
    <mergeCell ref="SRU2:SRV2"/>
    <mergeCell ref="SRC2:SRD2"/>
    <mergeCell ref="SRE2:SRF2"/>
    <mergeCell ref="SRG2:SRH2"/>
    <mergeCell ref="SRI2:SRJ2"/>
    <mergeCell ref="SRK2:SRL2"/>
    <mergeCell ref="SQS2:SQT2"/>
    <mergeCell ref="SQU2:SQV2"/>
    <mergeCell ref="SQW2:SQX2"/>
    <mergeCell ref="SQY2:SQZ2"/>
    <mergeCell ref="SRA2:SRB2"/>
    <mergeCell ref="STK2:STL2"/>
    <mergeCell ref="STM2:STN2"/>
    <mergeCell ref="STO2:STP2"/>
    <mergeCell ref="STQ2:STR2"/>
    <mergeCell ref="STS2:STT2"/>
    <mergeCell ref="STA2:STB2"/>
    <mergeCell ref="STC2:STD2"/>
    <mergeCell ref="STE2:STF2"/>
    <mergeCell ref="STG2:STH2"/>
    <mergeCell ref="STI2:STJ2"/>
    <mergeCell ref="SSQ2:SSR2"/>
    <mergeCell ref="SSS2:SST2"/>
    <mergeCell ref="SSU2:SSV2"/>
    <mergeCell ref="SSW2:SSX2"/>
    <mergeCell ref="SSY2:SSZ2"/>
    <mergeCell ref="SSG2:SSH2"/>
    <mergeCell ref="SSI2:SSJ2"/>
    <mergeCell ref="SSK2:SSL2"/>
    <mergeCell ref="SSM2:SSN2"/>
    <mergeCell ref="SSO2:SSP2"/>
    <mergeCell ref="SUY2:SUZ2"/>
    <mergeCell ref="SVA2:SVB2"/>
    <mergeCell ref="SVC2:SVD2"/>
    <mergeCell ref="SVE2:SVF2"/>
    <mergeCell ref="SVG2:SVH2"/>
    <mergeCell ref="SUO2:SUP2"/>
    <mergeCell ref="SUQ2:SUR2"/>
    <mergeCell ref="SUS2:SUT2"/>
    <mergeCell ref="SUU2:SUV2"/>
    <mergeCell ref="SUW2:SUX2"/>
    <mergeCell ref="SUE2:SUF2"/>
    <mergeCell ref="SUG2:SUH2"/>
    <mergeCell ref="SUI2:SUJ2"/>
    <mergeCell ref="SUK2:SUL2"/>
    <mergeCell ref="SUM2:SUN2"/>
    <mergeCell ref="STU2:STV2"/>
    <mergeCell ref="STW2:STX2"/>
    <mergeCell ref="STY2:STZ2"/>
    <mergeCell ref="SUA2:SUB2"/>
    <mergeCell ref="SUC2:SUD2"/>
    <mergeCell ref="SWM2:SWN2"/>
    <mergeCell ref="SWO2:SWP2"/>
    <mergeCell ref="SWQ2:SWR2"/>
    <mergeCell ref="SWS2:SWT2"/>
    <mergeCell ref="SWU2:SWV2"/>
    <mergeCell ref="SWC2:SWD2"/>
    <mergeCell ref="SWE2:SWF2"/>
    <mergeCell ref="SWG2:SWH2"/>
    <mergeCell ref="SWI2:SWJ2"/>
    <mergeCell ref="SWK2:SWL2"/>
    <mergeCell ref="SVS2:SVT2"/>
    <mergeCell ref="SVU2:SVV2"/>
    <mergeCell ref="SVW2:SVX2"/>
    <mergeCell ref="SVY2:SVZ2"/>
    <mergeCell ref="SWA2:SWB2"/>
    <mergeCell ref="SVI2:SVJ2"/>
    <mergeCell ref="SVK2:SVL2"/>
    <mergeCell ref="SVM2:SVN2"/>
    <mergeCell ref="SVO2:SVP2"/>
    <mergeCell ref="SVQ2:SVR2"/>
    <mergeCell ref="SYA2:SYB2"/>
    <mergeCell ref="SYC2:SYD2"/>
    <mergeCell ref="SYE2:SYF2"/>
    <mergeCell ref="SYG2:SYH2"/>
    <mergeCell ref="SYI2:SYJ2"/>
    <mergeCell ref="SXQ2:SXR2"/>
    <mergeCell ref="SXS2:SXT2"/>
    <mergeCell ref="SXU2:SXV2"/>
    <mergeCell ref="SXW2:SXX2"/>
    <mergeCell ref="SXY2:SXZ2"/>
    <mergeCell ref="SXG2:SXH2"/>
    <mergeCell ref="SXI2:SXJ2"/>
    <mergeCell ref="SXK2:SXL2"/>
    <mergeCell ref="SXM2:SXN2"/>
    <mergeCell ref="SXO2:SXP2"/>
    <mergeCell ref="SWW2:SWX2"/>
    <mergeCell ref="SWY2:SWZ2"/>
    <mergeCell ref="SXA2:SXB2"/>
    <mergeCell ref="SXC2:SXD2"/>
    <mergeCell ref="SXE2:SXF2"/>
    <mergeCell ref="SZO2:SZP2"/>
    <mergeCell ref="SZQ2:SZR2"/>
    <mergeCell ref="SZS2:SZT2"/>
    <mergeCell ref="SZU2:SZV2"/>
    <mergeCell ref="SZW2:SZX2"/>
    <mergeCell ref="SZE2:SZF2"/>
    <mergeCell ref="SZG2:SZH2"/>
    <mergeCell ref="SZI2:SZJ2"/>
    <mergeCell ref="SZK2:SZL2"/>
    <mergeCell ref="SZM2:SZN2"/>
    <mergeCell ref="SYU2:SYV2"/>
    <mergeCell ref="SYW2:SYX2"/>
    <mergeCell ref="SYY2:SYZ2"/>
    <mergeCell ref="SZA2:SZB2"/>
    <mergeCell ref="SZC2:SZD2"/>
    <mergeCell ref="SYK2:SYL2"/>
    <mergeCell ref="SYM2:SYN2"/>
    <mergeCell ref="SYO2:SYP2"/>
    <mergeCell ref="SYQ2:SYR2"/>
    <mergeCell ref="SYS2:SYT2"/>
    <mergeCell ref="TBC2:TBD2"/>
    <mergeCell ref="TBE2:TBF2"/>
    <mergeCell ref="TBG2:TBH2"/>
    <mergeCell ref="TBI2:TBJ2"/>
    <mergeCell ref="TBK2:TBL2"/>
    <mergeCell ref="TAS2:TAT2"/>
    <mergeCell ref="TAU2:TAV2"/>
    <mergeCell ref="TAW2:TAX2"/>
    <mergeCell ref="TAY2:TAZ2"/>
    <mergeCell ref="TBA2:TBB2"/>
    <mergeCell ref="TAI2:TAJ2"/>
    <mergeCell ref="TAK2:TAL2"/>
    <mergeCell ref="TAM2:TAN2"/>
    <mergeCell ref="TAO2:TAP2"/>
    <mergeCell ref="TAQ2:TAR2"/>
    <mergeCell ref="SZY2:SZZ2"/>
    <mergeCell ref="TAA2:TAB2"/>
    <mergeCell ref="TAC2:TAD2"/>
    <mergeCell ref="TAE2:TAF2"/>
    <mergeCell ref="TAG2:TAH2"/>
    <mergeCell ref="TCQ2:TCR2"/>
    <mergeCell ref="TCS2:TCT2"/>
    <mergeCell ref="TCU2:TCV2"/>
    <mergeCell ref="TCW2:TCX2"/>
    <mergeCell ref="TCY2:TCZ2"/>
    <mergeCell ref="TCG2:TCH2"/>
    <mergeCell ref="TCI2:TCJ2"/>
    <mergeCell ref="TCK2:TCL2"/>
    <mergeCell ref="TCM2:TCN2"/>
    <mergeCell ref="TCO2:TCP2"/>
    <mergeCell ref="TBW2:TBX2"/>
    <mergeCell ref="TBY2:TBZ2"/>
    <mergeCell ref="TCA2:TCB2"/>
    <mergeCell ref="TCC2:TCD2"/>
    <mergeCell ref="TCE2:TCF2"/>
    <mergeCell ref="TBM2:TBN2"/>
    <mergeCell ref="TBO2:TBP2"/>
    <mergeCell ref="TBQ2:TBR2"/>
    <mergeCell ref="TBS2:TBT2"/>
    <mergeCell ref="TBU2:TBV2"/>
    <mergeCell ref="TEE2:TEF2"/>
    <mergeCell ref="TEG2:TEH2"/>
    <mergeCell ref="TEI2:TEJ2"/>
    <mergeCell ref="TEK2:TEL2"/>
    <mergeCell ref="TEM2:TEN2"/>
    <mergeCell ref="TDU2:TDV2"/>
    <mergeCell ref="TDW2:TDX2"/>
    <mergeCell ref="TDY2:TDZ2"/>
    <mergeCell ref="TEA2:TEB2"/>
    <mergeCell ref="TEC2:TED2"/>
    <mergeCell ref="TDK2:TDL2"/>
    <mergeCell ref="TDM2:TDN2"/>
    <mergeCell ref="TDO2:TDP2"/>
    <mergeCell ref="TDQ2:TDR2"/>
    <mergeCell ref="TDS2:TDT2"/>
    <mergeCell ref="TDA2:TDB2"/>
    <mergeCell ref="TDC2:TDD2"/>
    <mergeCell ref="TDE2:TDF2"/>
    <mergeCell ref="TDG2:TDH2"/>
    <mergeCell ref="TDI2:TDJ2"/>
    <mergeCell ref="TFS2:TFT2"/>
    <mergeCell ref="TFU2:TFV2"/>
    <mergeCell ref="TFW2:TFX2"/>
    <mergeCell ref="TFY2:TFZ2"/>
    <mergeCell ref="TGA2:TGB2"/>
    <mergeCell ref="TFI2:TFJ2"/>
    <mergeCell ref="TFK2:TFL2"/>
    <mergeCell ref="TFM2:TFN2"/>
    <mergeCell ref="TFO2:TFP2"/>
    <mergeCell ref="TFQ2:TFR2"/>
    <mergeCell ref="TEY2:TEZ2"/>
    <mergeCell ref="TFA2:TFB2"/>
    <mergeCell ref="TFC2:TFD2"/>
    <mergeCell ref="TFE2:TFF2"/>
    <mergeCell ref="TFG2:TFH2"/>
    <mergeCell ref="TEO2:TEP2"/>
    <mergeCell ref="TEQ2:TER2"/>
    <mergeCell ref="TES2:TET2"/>
    <mergeCell ref="TEU2:TEV2"/>
    <mergeCell ref="TEW2:TEX2"/>
    <mergeCell ref="THG2:THH2"/>
    <mergeCell ref="THI2:THJ2"/>
    <mergeCell ref="THK2:THL2"/>
    <mergeCell ref="THM2:THN2"/>
    <mergeCell ref="THO2:THP2"/>
    <mergeCell ref="TGW2:TGX2"/>
    <mergeCell ref="TGY2:TGZ2"/>
    <mergeCell ref="THA2:THB2"/>
    <mergeCell ref="THC2:THD2"/>
    <mergeCell ref="THE2:THF2"/>
    <mergeCell ref="TGM2:TGN2"/>
    <mergeCell ref="TGO2:TGP2"/>
    <mergeCell ref="TGQ2:TGR2"/>
    <mergeCell ref="TGS2:TGT2"/>
    <mergeCell ref="TGU2:TGV2"/>
    <mergeCell ref="TGC2:TGD2"/>
    <mergeCell ref="TGE2:TGF2"/>
    <mergeCell ref="TGG2:TGH2"/>
    <mergeCell ref="TGI2:TGJ2"/>
    <mergeCell ref="TGK2:TGL2"/>
    <mergeCell ref="TIU2:TIV2"/>
    <mergeCell ref="TIW2:TIX2"/>
    <mergeCell ref="TIY2:TIZ2"/>
    <mergeCell ref="TJA2:TJB2"/>
    <mergeCell ref="TJC2:TJD2"/>
    <mergeCell ref="TIK2:TIL2"/>
    <mergeCell ref="TIM2:TIN2"/>
    <mergeCell ref="TIO2:TIP2"/>
    <mergeCell ref="TIQ2:TIR2"/>
    <mergeCell ref="TIS2:TIT2"/>
    <mergeCell ref="TIA2:TIB2"/>
    <mergeCell ref="TIC2:TID2"/>
    <mergeCell ref="TIE2:TIF2"/>
    <mergeCell ref="TIG2:TIH2"/>
    <mergeCell ref="TII2:TIJ2"/>
    <mergeCell ref="THQ2:THR2"/>
    <mergeCell ref="THS2:THT2"/>
    <mergeCell ref="THU2:THV2"/>
    <mergeCell ref="THW2:THX2"/>
    <mergeCell ref="THY2:THZ2"/>
    <mergeCell ref="TKI2:TKJ2"/>
    <mergeCell ref="TKK2:TKL2"/>
    <mergeCell ref="TKM2:TKN2"/>
    <mergeCell ref="TKO2:TKP2"/>
    <mergeCell ref="TKQ2:TKR2"/>
    <mergeCell ref="TJY2:TJZ2"/>
    <mergeCell ref="TKA2:TKB2"/>
    <mergeCell ref="TKC2:TKD2"/>
    <mergeCell ref="TKE2:TKF2"/>
    <mergeCell ref="TKG2:TKH2"/>
    <mergeCell ref="TJO2:TJP2"/>
    <mergeCell ref="TJQ2:TJR2"/>
    <mergeCell ref="TJS2:TJT2"/>
    <mergeCell ref="TJU2:TJV2"/>
    <mergeCell ref="TJW2:TJX2"/>
    <mergeCell ref="TJE2:TJF2"/>
    <mergeCell ref="TJG2:TJH2"/>
    <mergeCell ref="TJI2:TJJ2"/>
    <mergeCell ref="TJK2:TJL2"/>
    <mergeCell ref="TJM2:TJN2"/>
    <mergeCell ref="TLW2:TLX2"/>
    <mergeCell ref="TLY2:TLZ2"/>
    <mergeCell ref="TMA2:TMB2"/>
    <mergeCell ref="TMC2:TMD2"/>
    <mergeCell ref="TME2:TMF2"/>
    <mergeCell ref="TLM2:TLN2"/>
    <mergeCell ref="TLO2:TLP2"/>
    <mergeCell ref="TLQ2:TLR2"/>
    <mergeCell ref="TLS2:TLT2"/>
    <mergeCell ref="TLU2:TLV2"/>
    <mergeCell ref="TLC2:TLD2"/>
    <mergeCell ref="TLE2:TLF2"/>
    <mergeCell ref="TLG2:TLH2"/>
    <mergeCell ref="TLI2:TLJ2"/>
    <mergeCell ref="TLK2:TLL2"/>
    <mergeCell ref="TKS2:TKT2"/>
    <mergeCell ref="TKU2:TKV2"/>
    <mergeCell ref="TKW2:TKX2"/>
    <mergeCell ref="TKY2:TKZ2"/>
    <mergeCell ref="TLA2:TLB2"/>
    <mergeCell ref="TNK2:TNL2"/>
    <mergeCell ref="TNM2:TNN2"/>
    <mergeCell ref="TNO2:TNP2"/>
    <mergeCell ref="TNQ2:TNR2"/>
    <mergeCell ref="TNS2:TNT2"/>
    <mergeCell ref="TNA2:TNB2"/>
    <mergeCell ref="TNC2:TND2"/>
    <mergeCell ref="TNE2:TNF2"/>
    <mergeCell ref="TNG2:TNH2"/>
    <mergeCell ref="TNI2:TNJ2"/>
    <mergeCell ref="TMQ2:TMR2"/>
    <mergeCell ref="TMS2:TMT2"/>
    <mergeCell ref="TMU2:TMV2"/>
    <mergeCell ref="TMW2:TMX2"/>
    <mergeCell ref="TMY2:TMZ2"/>
    <mergeCell ref="TMG2:TMH2"/>
    <mergeCell ref="TMI2:TMJ2"/>
    <mergeCell ref="TMK2:TML2"/>
    <mergeCell ref="TMM2:TMN2"/>
    <mergeCell ref="TMO2:TMP2"/>
    <mergeCell ref="TOY2:TOZ2"/>
    <mergeCell ref="TPA2:TPB2"/>
    <mergeCell ref="TPC2:TPD2"/>
    <mergeCell ref="TPE2:TPF2"/>
    <mergeCell ref="TPG2:TPH2"/>
    <mergeCell ref="TOO2:TOP2"/>
    <mergeCell ref="TOQ2:TOR2"/>
    <mergeCell ref="TOS2:TOT2"/>
    <mergeCell ref="TOU2:TOV2"/>
    <mergeCell ref="TOW2:TOX2"/>
    <mergeCell ref="TOE2:TOF2"/>
    <mergeCell ref="TOG2:TOH2"/>
    <mergeCell ref="TOI2:TOJ2"/>
    <mergeCell ref="TOK2:TOL2"/>
    <mergeCell ref="TOM2:TON2"/>
    <mergeCell ref="TNU2:TNV2"/>
    <mergeCell ref="TNW2:TNX2"/>
    <mergeCell ref="TNY2:TNZ2"/>
    <mergeCell ref="TOA2:TOB2"/>
    <mergeCell ref="TOC2:TOD2"/>
    <mergeCell ref="TQM2:TQN2"/>
    <mergeCell ref="TQO2:TQP2"/>
    <mergeCell ref="TQQ2:TQR2"/>
    <mergeCell ref="TQS2:TQT2"/>
    <mergeCell ref="TQU2:TQV2"/>
    <mergeCell ref="TQC2:TQD2"/>
    <mergeCell ref="TQE2:TQF2"/>
    <mergeCell ref="TQG2:TQH2"/>
    <mergeCell ref="TQI2:TQJ2"/>
    <mergeCell ref="TQK2:TQL2"/>
    <mergeCell ref="TPS2:TPT2"/>
    <mergeCell ref="TPU2:TPV2"/>
    <mergeCell ref="TPW2:TPX2"/>
    <mergeCell ref="TPY2:TPZ2"/>
    <mergeCell ref="TQA2:TQB2"/>
    <mergeCell ref="TPI2:TPJ2"/>
    <mergeCell ref="TPK2:TPL2"/>
    <mergeCell ref="TPM2:TPN2"/>
    <mergeCell ref="TPO2:TPP2"/>
    <mergeCell ref="TPQ2:TPR2"/>
    <mergeCell ref="TSA2:TSB2"/>
    <mergeCell ref="TSC2:TSD2"/>
    <mergeCell ref="TSE2:TSF2"/>
    <mergeCell ref="TSG2:TSH2"/>
    <mergeCell ref="TSI2:TSJ2"/>
    <mergeCell ref="TRQ2:TRR2"/>
    <mergeCell ref="TRS2:TRT2"/>
    <mergeCell ref="TRU2:TRV2"/>
    <mergeCell ref="TRW2:TRX2"/>
    <mergeCell ref="TRY2:TRZ2"/>
    <mergeCell ref="TRG2:TRH2"/>
    <mergeCell ref="TRI2:TRJ2"/>
    <mergeCell ref="TRK2:TRL2"/>
    <mergeCell ref="TRM2:TRN2"/>
    <mergeCell ref="TRO2:TRP2"/>
    <mergeCell ref="TQW2:TQX2"/>
    <mergeCell ref="TQY2:TQZ2"/>
    <mergeCell ref="TRA2:TRB2"/>
    <mergeCell ref="TRC2:TRD2"/>
    <mergeCell ref="TRE2:TRF2"/>
    <mergeCell ref="TTO2:TTP2"/>
    <mergeCell ref="TTQ2:TTR2"/>
    <mergeCell ref="TTS2:TTT2"/>
    <mergeCell ref="TTU2:TTV2"/>
    <mergeCell ref="TTW2:TTX2"/>
    <mergeCell ref="TTE2:TTF2"/>
    <mergeCell ref="TTG2:TTH2"/>
    <mergeCell ref="TTI2:TTJ2"/>
    <mergeCell ref="TTK2:TTL2"/>
    <mergeCell ref="TTM2:TTN2"/>
    <mergeCell ref="TSU2:TSV2"/>
    <mergeCell ref="TSW2:TSX2"/>
    <mergeCell ref="TSY2:TSZ2"/>
    <mergeCell ref="TTA2:TTB2"/>
    <mergeCell ref="TTC2:TTD2"/>
    <mergeCell ref="TSK2:TSL2"/>
    <mergeCell ref="TSM2:TSN2"/>
    <mergeCell ref="TSO2:TSP2"/>
    <mergeCell ref="TSQ2:TSR2"/>
    <mergeCell ref="TSS2:TST2"/>
    <mergeCell ref="TVC2:TVD2"/>
    <mergeCell ref="TVE2:TVF2"/>
    <mergeCell ref="TVG2:TVH2"/>
    <mergeCell ref="TVI2:TVJ2"/>
    <mergeCell ref="TVK2:TVL2"/>
    <mergeCell ref="TUS2:TUT2"/>
    <mergeCell ref="TUU2:TUV2"/>
    <mergeCell ref="TUW2:TUX2"/>
    <mergeCell ref="TUY2:TUZ2"/>
    <mergeCell ref="TVA2:TVB2"/>
    <mergeCell ref="TUI2:TUJ2"/>
    <mergeCell ref="TUK2:TUL2"/>
    <mergeCell ref="TUM2:TUN2"/>
    <mergeCell ref="TUO2:TUP2"/>
    <mergeCell ref="TUQ2:TUR2"/>
    <mergeCell ref="TTY2:TTZ2"/>
    <mergeCell ref="TUA2:TUB2"/>
    <mergeCell ref="TUC2:TUD2"/>
    <mergeCell ref="TUE2:TUF2"/>
    <mergeCell ref="TUG2:TUH2"/>
    <mergeCell ref="TWQ2:TWR2"/>
    <mergeCell ref="TWS2:TWT2"/>
    <mergeCell ref="TWU2:TWV2"/>
    <mergeCell ref="TWW2:TWX2"/>
    <mergeCell ref="TWY2:TWZ2"/>
    <mergeCell ref="TWG2:TWH2"/>
    <mergeCell ref="TWI2:TWJ2"/>
    <mergeCell ref="TWK2:TWL2"/>
    <mergeCell ref="TWM2:TWN2"/>
    <mergeCell ref="TWO2:TWP2"/>
    <mergeCell ref="TVW2:TVX2"/>
    <mergeCell ref="TVY2:TVZ2"/>
    <mergeCell ref="TWA2:TWB2"/>
    <mergeCell ref="TWC2:TWD2"/>
    <mergeCell ref="TWE2:TWF2"/>
    <mergeCell ref="TVM2:TVN2"/>
    <mergeCell ref="TVO2:TVP2"/>
    <mergeCell ref="TVQ2:TVR2"/>
    <mergeCell ref="TVS2:TVT2"/>
    <mergeCell ref="TVU2:TVV2"/>
    <mergeCell ref="TYE2:TYF2"/>
    <mergeCell ref="TYG2:TYH2"/>
    <mergeCell ref="TYI2:TYJ2"/>
    <mergeCell ref="TYK2:TYL2"/>
    <mergeCell ref="TYM2:TYN2"/>
    <mergeCell ref="TXU2:TXV2"/>
    <mergeCell ref="TXW2:TXX2"/>
    <mergeCell ref="TXY2:TXZ2"/>
    <mergeCell ref="TYA2:TYB2"/>
    <mergeCell ref="TYC2:TYD2"/>
    <mergeCell ref="TXK2:TXL2"/>
    <mergeCell ref="TXM2:TXN2"/>
    <mergeCell ref="TXO2:TXP2"/>
    <mergeCell ref="TXQ2:TXR2"/>
    <mergeCell ref="TXS2:TXT2"/>
    <mergeCell ref="TXA2:TXB2"/>
    <mergeCell ref="TXC2:TXD2"/>
    <mergeCell ref="TXE2:TXF2"/>
    <mergeCell ref="TXG2:TXH2"/>
    <mergeCell ref="TXI2:TXJ2"/>
    <mergeCell ref="TZS2:TZT2"/>
    <mergeCell ref="TZU2:TZV2"/>
    <mergeCell ref="TZW2:TZX2"/>
    <mergeCell ref="TZY2:TZZ2"/>
    <mergeCell ref="UAA2:UAB2"/>
    <mergeCell ref="TZI2:TZJ2"/>
    <mergeCell ref="TZK2:TZL2"/>
    <mergeCell ref="TZM2:TZN2"/>
    <mergeCell ref="TZO2:TZP2"/>
    <mergeCell ref="TZQ2:TZR2"/>
    <mergeCell ref="TYY2:TYZ2"/>
    <mergeCell ref="TZA2:TZB2"/>
    <mergeCell ref="TZC2:TZD2"/>
    <mergeCell ref="TZE2:TZF2"/>
    <mergeCell ref="TZG2:TZH2"/>
    <mergeCell ref="TYO2:TYP2"/>
    <mergeCell ref="TYQ2:TYR2"/>
    <mergeCell ref="TYS2:TYT2"/>
    <mergeCell ref="TYU2:TYV2"/>
    <mergeCell ref="TYW2:TYX2"/>
    <mergeCell ref="UBG2:UBH2"/>
    <mergeCell ref="UBI2:UBJ2"/>
    <mergeCell ref="UBK2:UBL2"/>
    <mergeCell ref="UBM2:UBN2"/>
    <mergeCell ref="UBO2:UBP2"/>
    <mergeCell ref="UAW2:UAX2"/>
    <mergeCell ref="UAY2:UAZ2"/>
    <mergeCell ref="UBA2:UBB2"/>
    <mergeCell ref="UBC2:UBD2"/>
    <mergeCell ref="UBE2:UBF2"/>
    <mergeCell ref="UAM2:UAN2"/>
    <mergeCell ref="UAO2:UAP2"/>
    <mergeCell ref="UAQ2:UAR2"/>
    <mergeCell ref="UAS2:UAT2"/>
    <mergeCell ref="UAU2:UAV2"/>
    <mergeCell ref="UAC2:UAD2"/>
    <mergeCell ref="UAE2:UAF2"/>
    <mergeCell ref="UAG2:UAH2"/>
    <mergeCell ref="UAI2:UAJ2"/>
    <mergeCell ref="UAK2:UAL2"/>
    <mergeCell ref="UCU2:UCV2"/>
    <mergeCell ref="UCW2:UCX2"/>
    <mergeCell ref="UCY2:UCZ2"/>
    <mergeCell ref="UDA2:UDB2"/>
    <mergeCell ref="UDC2:UDD2"/>
    <mergeCell ref="UCK2:UCL2"/>
    <mergeCell ref="UCM2:UCN2"/>
    <mergeCell ref="UCO2:UCP2"/>
    <mergeCell ref="UCQ2:UCR2"/>
    <mergeCell ref="UCS2:UCT2"/>
    <mergeCell ref="UCA2:UCB2"/>
    <mergeCell ref="UCC2:UCD2"/>
    <mergeCell ref="UCE2:UCF2"/>
    <mergeCell ref="UCG2:UCH2"/>
    <mergeCell ref="UCI2:UCJ2"/>
    <mergeCell ref="UBQ2:UBR2"/>
    <mergeCell ref="UBS2:UBT2"/>
    <mergeCell ref="UBU2:UBV2"/>
    <mergeCell ref="UBW2:UBX2"/>
    <mergeCell ref="UBY2:UBZ2"/>
    <mergeCell ref="UEI2:UEJ2"/>
    <mergeCell ref="UEK2:UEL2"/>
    <mergeCell ref="UEM2:UEN2"/>
    <mergeCell ref="UEO2:UEP2"/>
    <mergeCell ref="UEQ2:UER2"/>
    <mergeCell ref="UDY2:UDZ2"/>
    <mergeCell ref="UEA2:UEB2"/>
    <mergeCell ref="UEC2:UED2"/>
    <mergeCell ref="UEE2:UEF2"/>
    <mergeCell ref="UEG2:UEH2"/>
    <mergeCell ref="UDO2:UDP2"/>
    <mergeCell ref="UDQ2:UDR2"/>
    <mergeCell ref="UDS2:UDT2"/>
    <mergeCell ref="UDU2:UDV2"/>
    <mergeCell ref="UDW2:UDX2"/>
    <mergeCell ref="UDE2:UDF2"/>
    <mergeCell ref="UDG2:UDH2"/>
    <mergeCell ref="UDI2:UDJ2"/>
    <mergeCell ref="UDK2:UDL2"/>
    <mergeCell ref="UDM2:UDN2"/>
    <mergeCell ref="UFW2:UFX2"/>
    <mergeCell ref="UFY2:UFZ2"/>
    <mergeCell ref="UGA2:UGB2"/>
    <mergeCell ref="UGC2:UGD2"/>
    <mergeCell ref="UGE2:UGF2"/>
    <mergeCell ref="UFM2:UFN2"/>
    <mergeCell ref="UFO2:UFP2"/>
    <mergeCell ref="UFQ2:UFR2"/>
    <mergeCell ref="UFS2:UFT2"/>
    <mergeCell ref="UFU2:UFV2"/>
    <mergeCell ref="UFC2:UFD2"/>
    <mergeCell ref="UFE2:UFF2"/>
    <mergeCell ref="UFG2:UFH2"/>
    <mergeCell ref="UFI2:UFJ2"/>
    <mergeCell ref="UFK2:UFL2"/>
    <mergeCell ref="UES2:UET2"/>
    <mergeCell ref="UEU2:UEV2"/>
    <mergeCell ref="UEW2:UEX2"/>
    <mergeCell ref="UEY2:UEZ2"/>
    <mergeCell ref="UFA2:UFB2"/>
    <mergeCell ref="UHK2:UHL2"/>
    <mergeCell ref="UHM2:UHN2"/>
    <mergeCell ref="UHO2:UHP2"/>
    <mergeCell ref="UHQ2:UHR2"/>
    <mergeCell ref="UHS2:UHT2"/>
    <mergeCell ref="UHA2:UHB2"/>
    <mergeCell ref="UHC2:UHD2"/>
    <mergeCell ref="UHE2:UHF2"/>
    <mergeCell ref="UHG2:UHH2"/>
    <mergeCell ref="UHI2:UHJ2"/>
    <mergeCell ref="UGQ2:UGR2"/>
    <mergeCell ref="UGS2:UGT2"/>
    <mergeCell ref="UGU2:UGV2"/>
    <mergeCell ref="UGW2:UGX2"/>
    <mergeCell ref="UGY2:UGZ2"/>
    <mergeCell ref="UGG2:UGH2"/>
    <mergeCell ref="UGI2:UGJ2"/>
    <mergeCell ref="UGK2:UGL2"/>
    <mergeCell ref="UGM2:UGN2"/>
    <mergeCell ref="UGO2:UGP2"/>
    <mergeCell ref="UIY2:UIZ2"/>
    <mergeCell ref="UJA2:UJB2"/>
    <mergeCell ref="UJC2:UJD2"/>
    <mergeCell ref="UJE2:UJF2"/>
    <mergeCell ref="UJG2:UJH2"/>
    <mergeCell ref="UIO2:UIP2"/>
    <mergeCell ref="UIQ2:UIR2"/>
    <mergeCell ref="UIS2:UIT2"/>
    <mergeCell ref="UIU2:UIV2"/>
    <mergeCell ref="UIW2:UIX2"/>
    <mergeCell ref="UIE2:UIF2"/>
    <mergeCell ref="UIG2:UIH2"/>
    <mergeCell ref="UII2:UIJ2"/>
    <mergeCell ref="UIK2:UIL2"/>
    <mergeCell ref="UIM2:UIN2"/>
    <mergeCell ref="UHU2:UHV2"/>
    <mergeCell ref="UHW2:UHX2"/>
    <mergeCell ref="UHY2:UHZ2"/>
    <mergeCell ref="UIA2:UIB2"/>
    <mergeCell ref="UIC2:UID2"/>
    <mergeCell ref="UKM2:UKN2"/>
    <mergeCell ref="UKO2:UKP2"/>
    <mergeCell ref="UKQ2:UKR2"/>
    <mergeCell ref="UKS2:UKT2"/>
    <mergeCell ref="UKU2:UKV2"/>
    <mergeCell ref="UKC2:UKD2"/>
    <mergeCell ref="UKE2:UKF2"/>
    <mergeCell ref="UKG2:UKH2"/>
    <mergeCell ref="UKI2:UKJ2"/>
    <mergeCell ref="UKK2:UKL2"/>
    <mergeCell ref="UJS2:UJT2"/>
    <mergeCell ref="UJU2:UJV2"/>
    <mergeCell ref="UJW2:UJX2"/>
    <mergeCell ref="UJY2:UJZ2"/>
    <mergeCell ref="UKA2:UKB2"/>
    <mergeCell ref="UJI2:UJJ2"/>
    <mergeCell ref="UJK2:UJL2"/>
    <mergeCell ref="UJM2:UJN2"/>
    <mergeCell ref="UJO2:UJP2"/>
    <mergeCell ref="UJQ2:UJR2"/>
    <mergeCell ref="UMA2:UMB2"/>
    <mergeCell ref="UMC2:UMD2"/>
    <mergeCell ref="UME2:UMF2"/>
    <mergeCell ref="UMG2:UMH2"/>
    <mergeCell ref="UMI2:UMJ2"/>
    <mergeCell ref="ULQ2:ULR2"/>
    <mergeCell ref="ULS2:ULT2"/>
    <mergeCell ref="ULU2:ULV2"/>
    <mergeCell ref="ULW2:ULX2"/>
    <mergeCell ref="ULY2:ULZ2"/>
    <mergeCell ref="ULG2:ULH2"/>
    <mergeCell ref="ULI2:ULJ2"/>
    <mergeCell ref="ULK2:ULL2"/>
    <mergeCell ref="ULM2:ULN2"/>
    <mergeCell ref="ULO2:ULP2"/>
    <mergeCell ref="UKW2:UKX2"/>
    <mergeCell ref="UKY2:UKZ2"/>
    <mergeCell ref="ULA2:ULB2"/>
    <mergeCell ref="ULC2:ULD2"/>
    <mergeCell ref="ULE2:ULF2"/>
    <mergeCell ref="UNO2:UNP2"/>
    <mergeCell ref="UNQ2:UNR2"/>
    <mergeCell ref="UNS2:UNT2"/>
    <mergeCell ref="UNU2:UNV2"/>
    <mergeCell ref="UNW2:UNX2"/>
    <mergeCell ref="UNE2:UNF2"/>
    <mergeCell ref="UNG2:UNH2"/>
    <mergeCell ref="UNI2:UNJ2"/>
    <mergeCell ref="UNK2:UNL2"/>
    <mergeCell ref="UNM2:UNN2"/>
    <mergeCell ref="UMU2:UMV2"/>
    <mergeCell ref="UMW2:UMX2"/>
    <mergeCell ref="UMY2:UMZ2"/>
    <mergeCell ref="UNA2:UNB2"/>
    <mergeCell ref="UNC2:UND2"/>
    <mergeCell ref="UMK2:UML2"/>
    <mergeCell ref="UMM2:UMN2"/>
    <mergeCell ref="UMO2:UMP2"/>
    <mergeCell ref="UMQ2:UMR2"/>
    <mergeCell ref="UMS2:UMT2"/>
    <mergeCell ref="UPC2:UPD2"/>
    <mergeCell ref="UPE2:UPF2"/>
    <mergeCell ref="UPG2:UPH2"/>
    <mergeCell ref="UPI2:UPJ2"/>
    <mergeCell ref="UPK2:UPL2"/>
    <mergeCell ref="UOS2:UOT2"/>
    <mergeCell ref="UOU2:UOV2"/>
    <mergeCell ref="UOW2:UOX2"/>
    <mergeCell ref="UOY2:UOZ2"/>
    <mergeCell ref="UPA2:UPB2"/>
    <mergeCell ref="UOI2:UOJ2"/>
    <mergeCell ref="UOK2:UOL2"/>
    <mergeCell ref="UOM2:UON2"/>
    <mergeCell ref="UOO2:UOP2"/>
    <mergeCell ref="UOQ2:UOR2"/>
    <mergeCell ref="UNY2:UNZ2"/>
    <mergeCell ref="UOA2:UOB2"/>
    <mergeCell ref="UOC2:UOD2"/>
    <mergeCell ref="UOE2:UOF2"/>
    <mergeCell ref="UOG2:UOH2"/>
    <mergeCell ref="UQQ2:UQR2"/>
    <mergeCell ref="UQS2:UQT2"/>
    <mergeCell ref="UQU2:UQV2"/>
    <mergeCell ref="UQW2:UQX2"/>
    <mergeCell ref="UQY2:UQZ2"/>
    <mergeCell ref="UQG2:UQH2"/>
    <mergeCell ref="UQI2:UQJ2"/>
    <mergeCell ref="UQK2:UQL2"/>
    <mergeCell ref="UQM2:UQN2"/>
    <mergeCell ref="UQO2:UQP2"/>
    <mergeCell ref="UPW2:UPX2"/>
    <mergeCell ref="UPY2:UPZ2"/>
    <mergeCell ref="UQA2:UQB2"/>
    <mergeCell ref="UQC2:UQD2"/>
    <mergeCell ref="UQE2:UQF2"/>
    <mergeCell ref="UPM2:UPN2"/>
    <mergeCell ref="UPO2:UPP2"/>
    <mergeCell ref="UPQ2:UPR2"/>
    <mergeCell ref="UPS2:UPT2"/>
    <mergeCell ref="UPU2:UPV2"/>
    <mergeCell ref="USE2:USF2"/>
    <mergeCell ref="USG2:USH2"/>
    <mergeCell ref="USI2:USJ2"/>
    <mergeCell ref="USK2:USL2"/>
    <mergeCell ref="USM2:USN2"/>
    <mergeCell ref="URU2:URV2"/>
    <mergeCell ref="URW2:URX2"/>
    <mergeCell ref="URY2:URZ2"/>
    <mergeCell ref="USA2:USB2"/>
    <mergeCell ref="USC2:USD2"/>
    <mergeCell ref="URK2:URL2"/>
    <mergeCell ref="URM2:URN2"/>
    <mergeCell ref="URO2:URP2"/>
    <mergeCell ref="URQ2:URR2"/>
    <mergeCell ref="URS2:URT2"/>
    <mergeCell ref="URA2:URB2"/>
    <mergeCell ref="URC2:URD2"/>
    <mergeCell ref="URE2:URF2"/>
    <mergeCell ref="URG2:URH2"/>
    <mergeCell ref="URI2:URJ2"/>
    <mergeCell ref="UTS2:UTT2"/>
    <mergeCell ref="UTU2:UTV2"/>
    <mergeCell ref="UTW2:UTX2"/>
    <mergeCell ref="UTY2:UTZ2"/>
    <mergeCell ref="UUA2:UUB2"/>
    <mergeCell ref="UTI2:UTJ2"/>
    <mergeCell ref="UTK2:UTL2"/>
    <mergeCell ref="UTM2:UTN2"/>
    <mergeCell ref="UTO2:UTP2"/>
    <mergeCell ref="UTQ2:UTR2"/>
    <mergeCell ref="USY2:USZ2"/>
    <mergeCell ref="UTA2:UTB2"/>
    <mergeCell ref="UTC2:UTD2"/>
    <mergeCell ref="UTE2:UTF2"/>
    <mergeCell ref="UTG2:UTH2"/>
    <mergeCell ref="USO2:USP2"/>
    <mergeCell ref="USQ2:USR2"/>
    <mergeCell ref="USS2:UST2"/>
    <mergeCell ref="USU2:USV2"/>
    <mergeCell ref="USW2:USX2"/>
    <mergeCell ref="UVG2:UVH2"/>
    <mergeCell ref="UVI2:UVJ2"/>
    <mergeCell ref="UVK2:UVL2"/>
    <mergeCell ref="UVM2:UVN2"/>
    <mergeCell ref="UVO2:UVP2"/>
    <mergeCell ref="UUW2:UUX2"/>
    <mergeCell ref="UUY2:UUZ2"/>
    <mergeCell ref="UVA2:UVB2"/>
    <mergeCell ref="UVC2:UVD2"/>
    <mergeCell ref="UVE2:UVF2"/>
    <mergeCell ref="UUM2:UUN2"/>
    <mergeCell ref="UUO2:UUP2"/>
    <mergeCell ref="UUQ2:UUR2"/>
    <mergeCell ref="UUS2:UUT2"/>
    <mergeCell ref="UUU2:UUV2"/>
    <mergeCell ref="UUC2:UUD2"/>
    <mergeCell ref="UUE2:UUF2"/>
    <mergeCell ref="UUG2:UUH2"/>
    <mergeCell ref="UUI2:UUJ2"/>
    <mergeCell ref="UUK2:UUL2"/>
    <mergeCell ref="UWU2:UWV2"/>
    <mergeCell ref="UWW2:UWX2"/>
    <mergeCell ref="UWY2:UWZ2"/>
    <mergeCell ref="UXA2:UXB2"/>
    <mergeCell ref="UXC2:UXD2"/>
    <mergeCell ref="UWK2:UWL2"/>
    <mergeCell ref="UWM2:UWN2"/>
    <mergeCell ref="UWO2:UWP2"/>
    <mergeCell ref="UWQ2:UWR2"/>
    <mergeCell ref="UWS2:UWT2"/>
    <mergeCell ref="UWA2:UWB2"/>
    <mergeCell ref="UWC2:UWD2"/>
    <mergeCell ref="UWE2:UWF2"/>
    <mergeCell ref="UWG2:UWH2"/>
    <mergeCell ref="UWI2:UWJ2"/>
    <mergeCell ref="UVQ2:UVR2"/>
    <mergeCell ref="UVS2:UVT2"/>
    <mergeCell ref="UVU2:UVV2"/>
    <mergeCell ref="UVW2:UVX2"/>
    <mergeCell ref="UVY2:UVZ2"/>
    <mergeCell ref="UYI2:UYJ2"/>
    <mergeCell ref="UYK2:UYL2"/>
    <mergeCell ref="UYM2:UYN2"/>
    <mergeCell ref="UYO2:UYP2"/>
    <mergeCell ref="UYQ2:UYR2"/>
    <mergeCell ref="UXY2:UXZ2"/>
    <mergeCell ref="UYA2:UYB2"/>
    <mergeCell ref="UYC2:UYD2"/>
    <mergeCell ref="UYE2:UYF2"/>
    <mergeCell ref="UYG2:UYH2"/>
    <mergeCell ref="UXO2:UXP2"/>
    <mergeCell ref="UXQ2:UXR2"/>
    <mergeCell ref="UXS2:UXT2"/>
    <mergeCell ref="UXU2:UXV2"/>
    <mergeCell ref="UXW2:UXX2"/>
    <mergeCell ref="UXE2:UXF2"/>
    <mergeCell ref="UXG2:UXH2"/>
    <mergeCell ref="UXI2:UXJ2"/>
    <mergeCell ref="UXK2:UXL2"/>
    <mergeCell ref="UXM2:UXN2"/>
    <mergeCell ref="UZW2:UZX2"/>
    <mergeCell ref="UZY2:UZZ2"/>
    <mergeCell ref="VAA2:VAB2"/>
    <mergeCell ref="VAC2:VAD2"/>
    <mergeCell ref="VAE2:VAF2"/>
    <mergeCell ref="UZM2:UZN2"/>
    <mergeCell ref="UZO2:UZP2"/>
    <mergeCell ref="UZQ2:UZR2"/>
    <mergeCell ref="UZS2:UZT2"/>
    <mergeCell ref="UZU2:UZV2"/>
    <mergeCell ref="UZC2:UZD2"/>
    <mergeCell ref="UZE2:UZF2"/>
    <mergeCell ref="UZG2:UZH2"/>
    <mergeCell ref="UZI2:UZJ2"/>
    <mergeCell ref="UZK2:UZL2"/>
    <mergeCell ref="UYS2:UYT2"/>
    <mergeCell ref="UYU2:UYV2"/>
    <mergeCell ref="UYW2:UYX2"/>
    <mergeCell ref="UYY2:UYZ2"/>
    <mergeCell ref="UZA2:UZB2"/>
    <mergeCell ref="VBK2:VBL2"/>
    <mergeCell ref="VBM2:VBN2"/>
    <mergeCell ref="VBO2:VBP2"/>
    <mergeCell ref="VBQ2:VBR2"/>
    <mergeCell ref="VBS2:VBT2"/>
    <mergeCell ref="VBA2:VBB2"/>
    <mergeCell ref="VBC2:VBD2"/>
    <mergeCell ref="VBE2:VBF2"/>
    <mergeCell ref="VBG2:VBH2"/>
    <mergeCell ref="VBI2:VBJ2"/>
    <mergeCell ref="VAQ2:VAR2"/>
    <mergeCell ref="VAS2:VAT2"/>
    <mergeCell ref="VAU2:VAV2"/>
    <mergeCell ref="VAW2:VAX2"/>
    <mergeCell ref="VAY2:VAZ2"/>
    <mergeCell ref="VAG2:VAH2"/>
    <mergeCell ref="VAI2:VAJ2"/>
    <mergeCell ref="VAK2:VAL2"/>
    <mergeCell ref="VAM2:VAN2"/>
    <mergeCell ref="VAO2:VAP2"/>
    <mergeCell ref="VCY2:VCZ2"/>
    <mergeCell ref="VDA2:VDB2"/>
    <mergeCell ref="VDC2:VDD2"/>
    <mergeCell ref="VDE2:VDF2"/>
    <mergeCell ref="VDG2:VDH2"/>
    <mergeCell ref="VCO2:VCP2"/>
    <mergeCell ref="VCQ2:VCR2"/>
    <mergeCell ref="VCS2:VCT2"/>
    <mergeCell ref="VCU2:VCV2"/>
    <mergeCell ref="VCW2:VCX2"/>
    <mergeCell ref="VCE2:VCF2"/>
    <mergeCell ref="VCG2:VCH2"/>
    <mergeCell ref="VCI2:VCJ2"/>
    <mergeCell ref="VCK2:VCL2"/>
    <mergeCell ref="VCM2:VCN2"/>
    <mergeCell ref="VBU2:VBV2"/>
    <mergeCell ref="VBW2:VBX2"/>
    <mergeCell ref="VBY2:VBZ2"/>
    <mergeCell ref="VCA2:VCB2"/>
    <mergeCell ref="VCC2:VCD2"/>
    <mergeCell ref="VEM2:VEN2"/>
    <mergeCell ref="VEO2:VEP2"/>
    <mergeCell ref="VEQ2:VER2"/>
    <mergeCell ref="VES2:VET2"/>
    <mergeCell ref="VEU2:VEV2"/>
    <mergeCell ref="VEC2:VED2"/>
    <mergeCell ref="VEE2:VEF2"/>
    <mergeCell ref="VEG2:VEH2"/>
    <mergeCell ref="VEI2:VEJ2"/>
    <mergeCell ref="VEK2:VEL2"/>
    <mergeCell ref="VDS2:VDT2"/>
    <mergeCell ref="VDU2:VDV2"/>
    <mergeCell ref="VDW2:VDX2"/>
    <mergeCell ref="VDY2:VDZ2"/>
    <mergeCell ref="VEA2:VEB2"/>
    <mergeCell ref="VDI2:VDJ2"/>
    <mergeCell ref="VDK2:VDL2"/>
    <mergeCell ref="VDM2:VDN2"/>
    <mergeCell ref="VDO2:VDP2"/>
    <mergeCell ref="VDQ2:VDR2"/>
    <mergeCell ref="VGA2:VGB2"/>
    <mergeCell ref="VGC2:VGD2"/>
    <mergeCell ref="VGE2:VGF2"/>
    <mergeCell ref="VGG2:VGH2"/>
    <mergeCell ref="VGI2:VGJ2"/>
    <mergeCell ref="VFQ2:VFR2"/>
    <mergeCell ref="VFS2:VFT2"/>
    <mergeCell ref="VFU2:VFV2"/>
    <mergeCell ref="VFW2:VFX2"/>
    <mergeCell ref="VFY2:VFZ2"/>
    <mergeCell ref="VFG2:VFH2"/>
    <mergeCell ref="VFI2:VFJ2"/>
    <mergeCell ref="VFK2:VFL2"/>
    <mergeCell ref="VFM2:VFN2"/>
    <mergeCell ref="VFO2:VFP2"/>
    <mergeCell ref="VEW2:VEX2"/>
    <mergeCell ref="VEY2:VEZ2"/>
    <mergeCell ref="VFA2:VFB2"/>
    <mergeCell ref="VFC2:VFD2"/>
    <mergeCell ref="VFE2:VFF2"/>
    <mergeCell ref="VHO2:VHP2"/>
    <mergeCell ref="VHQ2:VHR2"/>
    <mergeCell ref="VHS2:VHT2"/>
    <mergeCell ref="VHU2:VHV2"/>
    <mergeCell ref="VHW2:VHX2"/>
    <mergeCell ref="VHE2:VHF2"/>
    <mergeCell ref="VHG2:VHH2"/>
    <mergeCell ref="VHI2:VHJ2"/>
    <mergeCell ref="VHK2:VHL2"/>
    <mergeCell ref="VHM2:VHN2"/>
    <mergeCell ref="VGU2:VGV2"/>
    <mergeCell ref="VGW2:VGX2"/>
    <mergeCell ref="VGY2:VGZ2"/>
    <mergeCell ref="VHA2:VHB2"/>
    <mergeCell ref="VHC2:VHD2"/>
    <mergeCell ref="VGK2:VGL2"/>
    <mergeCell ref="VGM2:VGN2"/>
    <mergeCell ref="VGO2:VGP2"/>
    <mergeCell ref="VGQ2:VGR2"/>
    <mergeCell ref="VGS2:VGT2"/>
    <mergeCell ref="VJC2:VJD2"/>
    <mergeCell ref="VJE2:VJF2"/>
    <mergeCell ref="VJG2:VJH2"/>
    <mergeCell ref="VJI2:VJJ2"/>
    <mergeCell ref="VJK2:VJL2"/>
    <mergeCell ref="VIS2:VIT2"/>
    <mergeCell ref="VIU2:VIV2"/>
    <mergeCell ref="VIW2:VIX2"/>
    <mergeCell ref="VIY2:VIZ2"/>
    <mergeCell ref="VJA2:VJB2"/>
    <mergeCell ref="VII2:VIJ2"/>
    <mergeCell ref="VIK2:VIL2"/>
    <mergeCell ref="VIM2:VIN2"/>
    <mergeCell ref="VIO2:VIP2"/>
    <mergeCell ref="VIQ2:VIR2"/>
    <mergeCell ref="VHY2:VHZ2"/>
    <mergeCell ref="VIA2:VIB2"/>
    <mergeCell ref="VIC2:VID2"/>
    <mergeCell ref="VIE2:VIF2"/>
    <mergeCell ref="VIG2:VIH2"/>
    <mergeCell ref="VKQ2:VKR2"/>
    <mergeCell ref="VKS2:VKT2"/>
    <mergeCell ref="VKU2:VKV2"/>
    <mergeCell ref="VKW2:VKX2"/>
    <mergeCell ref="VKY2:VKZ2"/>
    <mergeCell ref="VKG2:VKH2"/>
    <mergeCell ref="VKI2:VKJ2"/>
    <mergeCell ref="VKK2:VKL2"/>
    <mergeCell ref="VKM2:VKN2"/>
    <mergeCell ref="VKO2:VKP2"/>
    <mergeCell ref="VJW2:VJX2"/>
    <mergeCell ref="VJY2:VJZ2"/>
    <mergeCell ref="VKA2:VKB2"/>
    <mergeCell ref="VKC2:VKD2"/>
    <mergeCell ref="VKE2:VKF2"/>
    <mergeCell ref="VJM2:VJN2"/>
    <mergeCell ref="VJO2:VJP2"/>
    <mergeCell ref="VJQ2:VJR2"/>
    <mergeCell ref="VJS2:VJT2"/>
    <mergeCell ref="VJU2:VJV2"/>
    <mergeCell ref="VME2:VMF2"/>
    <mergeCell ref="VMG2:VMH2"/>
    <mergeCell ref="VMI2:VMJ2"/>
    <mergeCell ref="VMK2:VML2"/>
    <mergeCell ref="VMM2:VMN2"/>
    <mergeCell ref="VLU2:VLV2"/>
    <mergeCell ref="VLW2:VLX2"/>
    <mergeCell ref="VLY2:VLZ2"/>
    <mergeCell ref="VMA2:VMB2"/>
    <mergeCell ref="VMC2:VMD2"/>
    <mergeCell ref="VLK2:VLL2"/>
    <mergeCell ref="VLM2:VLN2"/>
    <mergeCell ref="VLO2:VLP2"/>
    <mergeCell ref="VLQ2:VLR2"/>
    <mergeCell ref="VLS2:VLT2"/>
    <mergeCell ref="VLA2:VLB2"/>
    <mergeCell ref="VLC2:VLD2"/>
    <mergeCell ref="VLE2:VLF2"/>
    <mergeCell ref="VLG2:VLH2"/>
    <mergeCell ref="VLI2:VLJ2"/>
    <mergeCell ref="VNS2:VNT2"/>
    <mergeCell ref="VNU2:VNV2"/>
    <mergeCell ref="VNW2:VNX2"/>
    <mergeCell ref="VNY2:VNZ2"/>
    <mergeCell ref="VOA2:VOB2"/>
    <mergeCell ref="VNI2:VNJ2"/>
    <mergeCell ref="VNK2:VNL2"/>
    <mergeCell ref="VNM2:VNN2"/>
    <mergeCell ref="VNO2:VNP2"/>
    <mergeCell ref="VNQ2:VNR2"/>
    <mergeCell ref="VMY2:VMZ2"/>
    <mergeCell ref="VNA2:VNB2"/>
    <mergeCell ref="VNC2:VND2"/>
    <mergeCell ref="VNE2:VNF2"/>
    <mergeCell ref="VNG2:VNH2"/>
    <mergeCell ref="VMO2:VMP2"/>
    <mergeCell ref="VMQ2:VMR2"/>
    <mergeCell ref="VMS2:VMT2"/>
    <mergeCell ref="VMU2:VMV2"/>
    <mergeCell ref="VMW2:VMX2"/>
    <mergeCell ref="VPG2:VPH2"/>
    <mergeCell ref="VPI2:VPJ2"/>
    <mergeCell ref="VPK2:VPL2"/>
    <mergeCell ref="VPM2:VPN2"/>
    <mergeCell ref="VPO2:VPP2"/>
    <mergeCell ref="VOW2:VOX2"/>
    <mergeCell ref="VOY2:VOZ2"/>
    <mergeCell ref="VPA2:VPB2"/>
    <mergeCell ref="VPC2:VPD2"/>
    <mergeCell ref="VPE2:VPF2"/>
    <mergeCell ref="VOM2:VON2"/>
    <mergeCell ref="VOO2:VOP2"/>
    <mergeCell ref="VOQ2:VOR2"/>
    <mergeCell ref="VOS2:VOT2"/>
    <mergeCell ref="VOU2:VOV2"/>
    <mergeCell ref="VOC2:VOD2"/>
    <mergeCell ref="VOE2:VOF2"/>
    <mergeCell ref="VOG2:VOH2"/>
    <mergeCell ref="VOI2:VOJ2"/>
    <mergeCell ref="VOK2:VOL2"/>
    <mergeCell ref="VQU2:VQV2"/>
    <mergeCell ref="VQW2:VQX2"/>
    <mergeCell ref="VQY2:VQZ2"/>
    <mergeCell ref="VRA2:VRB2"/>
    <mergeCell ref="VRC2:VRD2"/>
    <mergeCell ref="VQK2:VQL2"/>
    <mergeCell ref="VQM2:VQN2"/>
    <mergeCell ref="VQO2:VQP2"/>
    <mergeCell ref="VQQ2:VQR2"/>
    <mergeCell ref="VQS2:VQT2"/>
    <mergeCell ref="VQA2:VQB2"/>
    <mergeCell ref="VQC2:VQD2"/>
    <mergeCell ref="VQE2:VQF2"/>
    <mergeCell ref="VQG2:VQH2"/>
    <mergeCell ref="VQI2:VQJ2"/>
    <mergeCell ref="VPQ2:VPR2"/>
    <mergeCell ref="VPS2:VPT2"/>
    <mergeCell ref="VPU2:VPV2"/>
    <mergeCell ref="VPW2:VPX2"/>
    <mergeCell ref="VPY2:VPZ2"/>
    <mergeCell ref="VSI2:VSJ2"/>
    <mergeCell ref="VSK2:VSL2"/>
    <mergeCell ref="VSM2:VSN2"/>
    <mergeCell ref="VSO2:VSP2"/>
    <mergeCell ref="VSQ2:VSR2"/>
    <mergeCell ref="VRY2:VRZ2"/>
    <mergeCell ref="VSA2:VSB2"/>
    <mergeCell ref="VSC2:VSD2"/>
    <mergeCell ref="VSE2:VSF2"/>
    <mergeCell ref="VSG2:VSH2"/>
    <mergeCell ref="VRO2:VRP2"/>
    <mergeCell ref="VRQ2:VRR2"/>
    <mergeCell ref="VRS2:VRT2"/>
    <mergeCell ref="VRU2:VRV2"/>
    <mergeCell ref="VRW2:VRX2"/>
    <mergeCell ref="VRE2:VRF2"/>
    <mergeCell ref="VRG2:VRH2"/>
    <mergeCell ref="VRI2:VRJ2"/>
    <mergeCell ref="VRK2:VRL2"/>
    <mergeCell ref="VRM2:VRN2"/>
    <mergeCell ref="VTW2:VTX2"/>
    <mergeCell ref="VTY2:VTZ2"/>
    <mergeCell ref="VUA2:VUB2"/>
    <mergeCell ref="VUC2:VUD2"/>
    <mergeCell ref="VUE2:VUF2"/>
    <mergeCell ref="VTM2:VTN2"/>
    <mergeCell ref="VTO2:VTP2"/>
    <mergeCell ref="VTQ2:VTR2"/>
    <mergeCell ref="VTS2:VTT2"/>
    <mergeCell ref="VTU2:VTV2"/>
    <mergeCell ref="VTC2:VTD2"/>
    <mergeCell ref="VTE2:VTF2"/>
    <mergeCell ref="VTG2:VTH2"/>
    <mergeCell ref="VTI2:VTJ2"/>
    <mergeCell ref="VTK2:VTL2"/>
    <mergeCell ref="VSS2:VST2"/>
    <mergeCell ref="VSU2:VSV2"/>
    <mergeCell ref="VSW2:VSX2"/>
    <mergeCell ref="VSY2:VSZ2"/>
    <mergeCell ref="VTA2:VTB2"/>
    <mergeCell ref="VVK2:VVL2"/>
    <mergeCell ref="VVM2:VVN2"/>
    <mergeCell ref="VVO2:VVP2"/>
    <mergeCell ref="VVQ2:VVR2"/>
    <mergeCell ref="VVS2:VVT2"/>
    <mergeCell ref="VVA2:VVB2"/>
    <mergeCell ref="VVC2:VVD2"/>
    <mergeCell ref="VVE2:VVF2"/>
    <mergeCell ref="VVG2:VVH2"/>
    <mergeCell ref="VVI2:VVJ2"/>
    <mergeCell ref="VUQ2:VUR2"/>
    <mergeCell ref="VUS2:VUT2"/>
    <mergeCell ref="VUU2:VUV2"/>
    <mergeCell ref="VUW2:VUX2"/>
    <mergeCell ref="VUY2:VUZ2"/>
    <mergeCell ref="VUG2:VUH2"/>
    <mergeCell ref="VUI2:VUJ2"/>
    <mergeCell ref="VUK2:VUL2"/>
    <mergeCell ref="VUM2:VUN2"/>
    <mergeCell ref="VUO2:VUP2"/>
    <mergeCell ref="VWY2:VWZ2"/>
    <mergeCell ref="VXA2:VXB2"/>
    <mergeCell ref="VXC2:VXD2"/>
    <mergeCell ref="VXE2:VXF2"/>
    <mergeCell ref="VXG2:VXH2"/>
    <mergeCell ref="VWO2:VWP2"/>
    <mergeCell ref="VWQ2:VWR2"/>
    <mergeCell ref="VWS2:VWT2"/>
    <mergeCell ref="VWU2:VWV2"/>
    <mergeCell ref="VWW2:VWX2"/>
    <mergeCell ref="VWE2:VWF2"/>
    <mergeCell ref="VWG2:VWH2"/>
    <mergeCell ref="VWI2:VWJ2"/>
    <mergeCell ref="VWK2:VWL2"/>
    <mergeCell ref="VWM2:VWN2"/>
    <mergeCell ref="VVU2:VVV2"/>
    <mergeCell ref="VVW2:VVX2"/>
    <mergeCell ref="VVY2:VVZ2"/>
    <mergeCell ref="VWA2:VWB2"/>
    <mergeCell ref="VWC2:VWD2"/>
    <mergeCell ref="VYM2:VYN2"/>
    <mergeCell ref="VYO2:VYP2"/>
    <mergeCell ref="VYQ2:VYR2"/>
    <mergeCell ref="VYS2:VYT2"/>
    <mergeCell ref="VYU2:VYV2"/>
    <mergeCell ref="VYC2:VYD2"/>
    <mergeCell ref="VYE2:VYF2"/>
    <mergeCell ref="VYG2:VYH2"/>
    <mergeCell ref="VYI2:VYJ2"/>
    <mergeCell ref="VYK2:VYL2"/>
    <mergeCell ref="VXS2:VXT2"/>
    <mergeCell ref="VXU2:VXV2"/>
    <mergeCell ref="VXW2:VXX2"/>
    <mergeCell ref="VXY2:VXZ2"/>
    <mergeCell ref="VYA2:VYB2"/>
    <mergeCell ref="VXI2:VXJ2"/>
    <mergeCell ref="VXK2:VXL2"/>
    <mergeCell ref="VXM2:VXN2"/>
    <mergeCell ref="VXO2:VXP2"/>
    <mergeCell ref="VXQ2:VXR2"/>
    <mergeCell ref="WAA2:WAB2"/>
    <mergeCell ref="WAC2:WAD2"/>
    <mergeCell ref="WAE2:WAF2"/>
    <mergeCell ref="WAG2:WAH2"/>
    <mergeCell ref="WAI2:WAJ2"/>
    <mergeCell ref="VZQ2:VZR2"/>
    <mergeCell ref="VZS2:VZT2"/>
    <mergeCell ref="VZU2:VZV2"/>
    <mergeCell ref="VZW2:VZX2"/>
    <mergeCell ref="VZY2:VZZ2"/>
    <mergeCell ref="VZG2:VZH2"/>
    <mergeCell ref="VZI2:VZJ2"/>
    <mergeCell ref="VZK2:VZL2"/>
    <mergeCell ref="VZM2:VZN2"/>
    <mergeCell ref="VZO2:VZP2"/>
    <mergeCell ref="VYW2:VYX2"/>
    <mergeCell ref="VYY2:VYZ2"/>
    <mergeCell ref="VZA2:VZB2"/>
    <mergeCell ref="VZC2:VZD2"/>
    <mergeCell ref="VZE2:VZF2"/>
    <mergeCell ref="WBO2:WBP2"/>
    <mergeCell ref="WBQ2:WBR2"/>
    <mergeCell ref="WBS2:WBT2"/>
    <mergeCell ref="WBU2:WBV2"/>
    <mergeCell ref="WBW2:WBX2"/>
    <mergeCell ref="WBE2:WBF2"/>
    <mergeCell ref="WBG2:WBH2"/>
    <mergeCell ref="WBI2:WBJ2"/>
    <mergeCell ref="WBK2:WBL2"/>
    <mergeCell ref="WBM2:WBN2"/>
    <mergeCell ref="WAU2:WAV2"/>
    <mergeCell ref="WAW2:WAX2"/>
    <mergeCell ref="WAY2:WAZ2"/>
    <mergeCell ref="WBA2:WBB2"/>
    <mergeCell ref="WBC2:WBD2"/>
    <mergeCell ref="WAK2:WAL2"/>
    <mergeCell ref="WAM2:WAN2"/>
    <mergeCell ref="WAO2:WAP2"/>
    <mergeCell ref="WAQ2:WAR2"/>
    <mergeCell ref="WAS2:WAT2"/>
    <mergeCell ref="WDC2:WDD2"/>
    <mergeCell ref="WDE2:WDF2"/>
    <mergeCell ref="WDG2:WDH2"/>
    <mergeCell ref="WDI2:WDJ2"/>
    <mergeCell ref="WDK2:WDL2"/>
    <mergeCell ref="WCS2:WCT2"/>
    <mergeCell ref="WCU2:WCV2"/>
    <mergeCell ref="WCW2:WCX2"/>
    <mergeCell ref="WCY2:WCZ2"/>
    <mergeCell ref="WDA2:WDB2"/>
    <mergeCell ref="WCI2:WCJ2"/>
    <mergeCell ref="WCK2:WCL2"/>
    <mergeCell ref="WCM2:WCN2"/>
    <mergeCell ref="WCO2:WCP2"/>
    <mergeCell ref="WCQ2:WCR2"/>
    <mergeCell ref="WBY2:WBZ2"/>
    <mergeCell ref="WCA2:WCB2"/>
    <mergeCell ref="WCC2:WCD2"/>
    <mergeCell ref="WCE2:WCF2"/>
    <mergeCell ref="WCG2:WCH2"/>
    <mergeCell ref="WEQ2:WER2"/>
    <mergeCell ref="WES2:WET2"/>
    <mergeCell ref="WEU2:WEV2"/>
    <mergeCell ref="WEW2:WEX2"/>
    <mergeCell ref="WEY2:WEZ2"/>
    <mergeCell ref="WEG2:WEH2"/>
    <mergeCell ref="WEI2:WEJ2"/>
    <mergeCell ref="WEK2:WEL2"/>
    <mergeCell ref="WEM2:WEN2"/>
    <mergeCell ref="WEO2:WEP2"/>
    <mergeCell ref="WDW2:WDX2"/>
    <mergeCell ref="WDY2:WDZ2"/>
    <mergeCell ref="WEA2:WEB2"/>
    <mergeCell ref="WEC2:WED2"/>
    <mergeCell ref="WEE2:WEF2"/>
    <mergeCell ref="WDM2:WDN2"/>
    <mergeCell ref="WDO2:WDP2"/>
    <mergeCell ref="WDQ2:WDR2"/>
    <mergeCell ref="WDS2:WDT2"/>
    <mergeCell ref="WDU2:WDV2"/>
    <mergeCell ref="WGE2:WGF2"/>
    <mergeCell ref="WGG2:WGH2"/>
    <mergeCell ref="WGI2:WGJ2"/>
    <mergeCell ref="WGK2:WGL2"/>
    <mergeCell ref="WGM2:WGN2"/>
    <mergeCell ref="WFU2:WFV2"/>
    <mergeCell ref="WFW2:WFX2"/>
    <mergeCell ref="WFY2:WFZ2"/>
    <mergeCell ref="WGA2:WGB2"/>
    <mergeCell ref="WGC2:WGD2"/>
    <mergeCell ref="WFK2:WFL2"/>
    <mergeCell ref="WFM2:WFN2"/>
    <mergeCell ref="WFO2:WFP2"/>
    <mergeCell ref="WFQ2:WFR2"/>
    <mergeCell ref="WFS2:WFT2"/>
    <mergeCell ref="WFA2:WFB2"/>
    <mergeCell ref="WFC2:WFD2"/>
    <mergeCell ref="WFE2:WFF2"/>
    <mergeCell ref="WFG2:WFH2"/>
    <mergeCell ref="WFI2:WFJ2"/>
    <mergeCell ref="WHS2:WHT2"/>
    <mergeCell ref="WHU2:WHV2"/>
    <mergeCell ref="WHW2:WHX2"/>
    <mergeCell ref="WHY2:WHZ2"/>
    <mergeCell ref="WIA2:WIB2"/>
    <mergeCell ref="WHI2:WHJ2"/>
    <mergeCell ref="WHK2:WHL2"/>
    <mergeCell ref="WHM2:WHN2"/>
    <mergeCell ref="WHO2:WHP2"/>
    <mergeCell ref="WHQ2:WHR2"/>
    <mergeCell ref="WGY2:WGZ2"/>
    <mergeCell ref="WHA2:WHB2"/>
    <mergeCell ref="WHC2:WHD2"/>
    <mergeCell ref="WHE2:WHF2"/>
    <mergeCell ref="WHG2:WHH2"/>
    <mergeCell ref="WGO2:WGP2"/>
    <mergeCell ref="WGQ2:WGR2"/>
    <mergeCell ref="WGS2:WGT2"/>
    <mergeCell ref="WGU2:WGV2"/>
    <mergeCell ref="WGW2:WGX2"/>
    <mergeCell ref="WJG2:WJH2"/>
    <mergeCell ref="WJI2:WJJ2"/>
    <mergeCell ref="WJK2:WJL2"/>
    <mergeCell ref="WJM2:WJN2"/>
    <mergeCell ref="WJO2:WJP2"/>
    <mergeCell ref="WIW2:WIX2"/>
    <mergeCell ref="WIY2:WIZ2"/>
    <mergeCell ref="WJA2:WJB2"/>
    <mergeCell ref="WJC2:WJD2"/>
    <mergeCell ref="WJE2:WJF2"/>
    <mergeCell ref="WIM2:WIN2"/>
    <mergeCell ref="WIO2:WIP2"/>
    <mergeCell ref="WIQ2:WIR2"/>
    <mergeCell ref="WIS2:WIT2"/>
    <mergeCell ref="WIU2:WIV2"/>
    <mergeCell ref="WIC2:WID2"/>
    <mergeCell ref="WIE2:WIF2"/>
    <mergeCell ref="WIG2:WIH2"/>
    <mergeCell ref="WII2:WIJ2"/>
    <mergeCell ref="WIK2:WIL2"/>
    <mergeCell ref="WKU2:WKV2"/>
    <mergeCell ref="WKW2:WKX2"/>
    <mergeCell ref="WKY2:WKZ2"/>
    <mergeCell ref="WLA2:WLB2"/>
    <mergeCell ref="WLC2:WLD2"/>
    <mergeCell ref="WKK2:WKL2"/>
    <mergeCell ref="WKM2:WKN2"/>
    <mergeCell ref="WKO2:WKP2"/>
    <mergeCell ref="WKQ2:WKR2"/>
    <mergeCell ref="WKS2:WKT2"/>
    <mergeCell ref="WKA2:WKB2"/>
    <mergeCell ref="WKC2:WKD2"/>
    <mergeCell ref="WKE2:WKF2"/>
    <mergeCell ref="WKG2:WKH2"/>
    <mergeCell ref="WKI2:WKJ2"/>
    <mergeCell ref="WJQ2:WJR2"/>
    <mergeCell ref="WJS2:WJT2"/>
    <mergeCell ref="WJU2:WJV2"/>
    <mergeCell ref="WJW2:WJX2"/>
    <mergeCell ref="WJY2:WJZ2"/>
    <mergeCell ref="WMI2:WMJ2"/>
    <mergeCell ref="WMK2:WML2"/>
    <mergeCell ref="WMM2:WMN2"/>
    <mergeCell ref="WMO2:WMP2"/>
    <mergeCell ref="WMQ2:WMR2"/>
    <mergeCell ref="WLY2:WLZ2"/>
    <mergeCell ref="WMA2:WMB2"/>
    <mergeCell ref="WMC2:WMD2"/>
    <mergeCell ref="WME2:WMF2"/>
    <mergeCell ref="WMG2:WMH2"/>
    <mergeCell ref="WLO2:WLP2"/>
    <mergeCell ref="WLQ2:WLR2"/>
    <mergeCell ref="WLS2:WLT2"/>
    <mergeCell ref="WLU2:WLV2"/>
    <mergeCell ref="WLW2:WLX2"/>
    <mergeCell ref="WLE2:WLF2"/>
    <mergeCell ref="WLG2:WLH2"/>
    <mergeCell ref="WLI2:WLJ2"/>
    <mergeCell ref="WLK2:WLL2"/>
    <mergeCell ref="WLM2:WLN2"/>
    <mergeCell ref="WNW2:WNX2"/>
    <mergeCell ref="WNY2:WNZ2"/>
    <mergeCell ref="WOA2:WOB2"/>
    <mergeCell ref="WOC2:WOD2"/>
    <mergeCell ref="WOE2:WOF2"/>
    <mergeCell ref="WNM2:WNN2"/>
    <mergeCell ref="WNO2:WNP2"/>
    <mergeCell ref="WNQ2:WNR2"/>
    <mergeCell ref="WNS2:WNT2"/>
    <mergeCell ref="WNU2:WNV2"/>
    <mergeCell ref="WNC2:WND2"/>
    <mergeCell ref="WNE2:WNF2"/>
    <mergeCell ref="WNG2:WNH2"/>
    <mergeCell ref="WNI2:WNJ2"/>
    <mergeCell ref="WNK2:WNL2"/>
    <mergeCell ref="WMS2:WMT2"/>
    <mergeCell ref="WMU2:WMV2"/>
    <mergeCell ref="WMW2:WMX2"/>
    <mergeCell ref="WMY2:WMZ2"/>
    <mergeCell ref="WNA2:WNB2"/>
    <mergeCell ref="WPK2:WPL2"/>
    <mergeCell ref="WPM2:WPN2"/>
    <mergeCell ref="WPO2:WPP2"/>
    <mergeCell ref="WPQ2:WPR2"/>
    <mergeCell ref="WPS2:WPT2"/>
    <mergeCell ref="WPA2:WPB2"/>
    <mergeCell ref="WPC2:WPD2"/>
    <mergeCell ref="WPE2:WPF2"/>
    <mergeCell ref="WPG2:WPH2"/>
    <mergeCell ref="WPI2:WPJ2"/>
    <mergeCell ref="WOQ2:WOR2"/>
    <mergeCell ref="WOS2:WOT2"/>
    <mergeCell ref="WOU2:WOV2"/>
    <mergeCell ref="WOW2:WOX2"/>
    <mergeCell ref="WOY2:WOZ2"/>
    <mergeCell ref="WOG2:WOH2"/>
    <mergeCell ref="WOI2:WOJ2"/>
    <mergeCell ref="WOK2:WOL2"/>
    <mergeCell ref="WOM2:WON2"/>
    <mergeCell ref="WOO2:WOP2"/>
    <mergeCell ref="WQY2:WQZ2"/>
    <mergeCell ref="WRA2:WRB2"/>
    <mergeCell ref="WRC2:WRD2"/>
    <mergeCell ref="WRE2:WRF2"/>
    <mergeCell ref="WRG2:WRH2"/>
    <mergeCell ref="WQO2:WQP2"/>
    <mergeCell ref="WQQ2:WQR2"/>
    <mergeCell ref="WQS2:WQT2"/>
    <mergeCell ref="WQU2:WQV2"/>
    <mergeCell ref="WQW2:WQX2"/>
    <mergeCell ref="WQE2:WQF2"/>
    <mergeCell ref="WQG2:WQH2"/>
    <mergeCell ref="WQI2:WQJ2"/>
    <mergeCell ref="WQK2:WQL2"/>
    <mergeCell ref="WQM2:WQN2"/>
    <mergeCell ref="WPU2:WPV2"/>
    <mergeCell ref="WPW2:WPX2"/>
    <mergeCell ref="WPY2:WPZ2"/>
    <mergeCell ref="WQA2:WQB2"/>
    <mergeCell ref="WQC2:WQD2"/>
    <mergeCell ref="WSM2:WSN2"/>
    <mergeCell ref="WSO2:WSP2"/>
    <mergeCell ref="WSQ2:WSR2"/>
    <mergeCell ref="WSS2:WST2"/>
    <mergeCell ref="WSU2:WSV2"/>
    <mergeCell ref="WSC2:WSD2"/>
    <mergeCell ref="WSE2:WSF2"/>
    <mergeCell ref="WSG2:WSH2"/>
    <mergeCell ref="WSI2:WSJ2"/>
    <mergeCell ref="WSK2:WSL2"/>
    <mergeCell ref="WRS2:WRT2"/>
    <mergeCell ref="WRU2:WRV2"/>
    <mergeCell ref="WRW2:WRX2"/>
    <mergeCell ref="WRY2:WRZ2"/>
    <mergeCell ref="WSA2:WSB2"/>
    <mergeCell ref="WRI2:WRJ2"/>
    <mergeCell ref="WRK2:WRL2"/>
    <mergeCell ref="WRM2:WRN2"/>
    <mergeCell ref="WRO2:WRP2"/>
    <mergeCell ref="WRQ2:WRR2"/>
    <mergeCell ref="WUA2:WUB2"/>
    <mergeCell ref="WUC2:WUD2"/>
    <mergeCell ref="WUE2:WUF2"/>
    <mergeCell ref="WUG2:WUH2"/>
    <mergeCell ref="WUI2:WUJ2"/>
    <mergeCell ref="WTQ2:WTR2"/>
    <mergeCell ref="WTS2:WTT2"/>
    <mergeCell ref="WTU2:WTV2"/>
    <mergeCell ref="WTW2:WTX2"/>
    <mergeCell ref="WTY2:WTZ2"/>
    <mergeCell ref="WTG2:WTH2"/>
    <mergeCell ref="WTI2:WTJ2"/>
    <mergeCell ref="WTK2:WTL2"/>
    <mergeCell ref="WTM2:WTN2"/>
    <mergeCell ref="WTO2:WTP2"/>
    <mergeCell ref="WSW2:WSX2"/>
    <mergeCell ref="WSY2:WSZ2"/>
    <mergeCell ref="WTA2:WTB2"/>
    <mergeCell ref="WTC2:WTD2"/>
    <mergeCell ref="WTE2:WTF2"/>
    <mergeCell ref="WVO2:WVP2"/>
    <mergeCell ref="WVQ2:WVR2"/>
    <mergeCell ref="WVS2:WVT2"/>
    <mergeCell ref="WVU2:WVV2"/>
    <mergeCell ref="WVW2:WVX2"/>
    <mergeCell ref="WVE2:WVF2"/>
    <mergeCell ref="WVG2:WVH2"/>
    <mergeCell ref="WVI2:WVJ2"/>
    <mergeCell ref="WVK2:WVL2"/>
    <mergeCell ref="WVM2:WVN2"/>
    <mergeCell ref="WUU2:WUV2"/>
    <mergeCell ref="WUW2:WUX2"/>
    <mergeCell ref="WUY2:WUZ2"/>
    <mergeCell ref="WVA2:WVB2"/>
    <mergeCell ref="WVC2:WVD2"/>
    <mergeCell ref="WUK2:WUL2"/>
    <mergeCell ref="WUM2:WUN2"/>
    <mergeCell ref="WUO2:WUP2"/>
    <mergeCell ref="WUQ2:WUR2"/>
    <mergeCell ref="WUS2:WUT2"/>
    <mergeCell ref="WXC2:WXD2"/>
    <mergeCell ref="WXE2:WXF2"/>
    <mergeCell ref="WXG2:WXH2"/>
    <mergeCell ref="WXI2:WXJ2"/>
    <mergeCell ref="WXK2:WXL2"/>
    <mergeCell ref="WWS2:WWT2"/>
    <mergeCell ref="WWU2:WWV2"/>
    <mergeCell ref="WWW2:WWX2"/>
    <mergeCell ref="WWY2:WWZ2"/>
    <mergeCell ref="WXA2:WXB2"/>
    <mergeCell ref="WWI2:WWJ2"/>
    <mergeCell ref="WWK2:WWL2"/>
    <mergeCell ref="WWM2:WWN2"/>
    <mergeCell ref="WWO2:WWP2"/>
    <mergeCell ref="WWQ2:WWR2"/>
    <mergeCell ref="WVY2:WVZ2"/>
    <mergeCell ref="WWA2:WWB2"/>
    <mergeCell ref="WWC2:WWD2"/>
    <mergeCell ref="WWE2:WWF2"/>
    <mergeCell ref="WWG2:WWH2"/>
    <mergeCell ref="WYQ2:WYR2"/>
    <mergeCell ref="WYS2:WYT2"/>
    <mergeCell ref="WYU2:WYV2"/>
    <mergeCell ref="WYW2:WYX2"/>
    <mergeCell ref="WYY2:WYZ2"/>
    <mergeCell ref="WYG2:WYH2"/>
    <mergeCell ref="WYI2:WYJ2"/>
    <mergeCell ref="WYK2:WYL2"/>
    <mergeCell ref="WYM2:WYN2"/>
    <mergeCell ref="WYO2:WYP2"/>
    <mergeCell ref="WXW2:WXX2"/>
    <mergeCell ref="WXY2:WXZ2"/>
    <mergeCell ref="WYA2:WYB2"/>
    <mergeCell ref="WYC2:WYD2"/>
    <mergeCell ref="WYE2:WYF2"/>
    <mergeCell ref="WXM2:WXN2"/>
    <mergeCell ref="WXO2:WXP2"/>
    <mergeCell ref="WXQ2:WXR2"/>
    <mergeCell ref="WXS2:WXT2"/>
    <mergeCell ref="WXU2:WXV2"/>
    <mergeCell ref="XAE2:XAF2"/>
    <mergeCell ref="XAG2:XAH2"/>
    <mergeCell ref="XAI2:XAJ2"/>
    <mergeCell ref="XAK2:XAL2"/>
    <mergeCell ref="XAM2:XAN2"/>
    <mergeCell ref="WZU2:WZV2"/>
    <mergeCell ref="WZW2:WZX2"/>
    <mergeCell ref="WZY2:WZZ2"/>
    <mergeCell ref="XAA2:XAB2"/>
    <mergeCell ref="XAC2:XAD2"/>
    <mergeCell ref="WZK2:WZL2"/>
    <mergeCell ref="WZM2:WZN2"/>
    <mergeCell ref="WZO2:WZP2"/>
    <mergeCell ref="WZQ2:WZR2"/>
    <mergeCell ref="WZS2:WZT2"/>
    <mergeCell ref="WZA2:WZB2"/>
    <mergeCell ref="WZC2:WZD2"/>
    <mergeCell ref="WZE2:WZF2"/>
    <mergeCell ref="WZG2:WZH2"/>
    <mergeCell ref="WZI2:WZJ2"/>
    <mergeCell ref="XBS2:XBT2"/>
    <mergeCell ref="XBU2:XBV2"/>
    <mergeCell ref="XBW2:XBX2"/>
    <mergeCell ref="XBY2:XBZ2"/>
    <mergeCell ref="XCA2:XCB2"/>
    <mergeCell ref="XBI2:XBJ2"/>
    <mergeCell ref="XBK2:XBL2"/>
    <mergeCell ref="XBM2:XBN2"/>
    <mergeCell ref="XBO2:XBP2"/>
    <mergeCell ref="XBQ2:XBR2"/>
    <mergeCell ref="XAY2:XAZ2"/>
    <mergeCell ref="XBA2:XBB2"/>
    <mergeCell ref="XBC2:XBD2"/>
    <mergeCell ref="XBE2:XBF2"/>
    <mergeCell ref="XBG2:XBH2"/>
    <mergeCell ref="XAO2:XAP2"/>
    <mergeCell ref="XAQ2:XAR2"/>
    <mergeCell ref="XAS2:XAT2"/>
    <mergeCell ref="XAU2:XAV2"/>
    <mergeCell ref="XAW2:XAX2"/>
    <mergeCell ref="XDG2:XDH2"/>
    <mergeCell ref="XDI2:XDJ2"/>
    <mergeCell ref="XDK2:XDL2"/>
    <mergeCell ref="XDM2:XDN2"/>
    <mergeCell ref="XDO2:XDP2"/>
    <mergeCell ref="XCW2:XCX2"/>
    <mergeCell ref="XCY2:XCZ2"/>
    <mergeCell ref="XDA2:XDB2"/>
    <mergeCell ref="XDC2:XDD2"/>
    <mergeCell ref="XDE2:XDF2"/>
    <mergeCell ref="XCM2:XCN2"/>
    <mergeCell ref="XCO2:XCP2"/>
    <mergeCell ref="XCQ2:XCR2"/>
    <mergeCell ref="XCS2:XCT2"/>
    <mergeCell ref="XCU2:XCV2"/>
    <mergeCell ref="XCC2:XCD2"/>
    <mergeCell ref="XCE2:XCF2"/>
    <mergeCell ref="XCG2:XCH2"/>
    <mergeCell ref="XCI2:XCJ2"/>
    <mergeCell ref="XCK2:XCL2"/>
    <mergeCell ref="XEU2:XEV2"/>
    <mergeCell ref="XEW2:XEX2"/>
    <mergeCell ref="XEY2:XEZ2"/>
    <mergeCell ref="XFA2:XFB2"/>
    <mergeCell ref="XFC2:XFD2"/>
    <mergeCell ref="XEK2:XEL2"/>
    <mergeCell ref="XEM2:XEN2"/>
    <mergeCell ref="XEO2:XEP2"/>
    <mergeCell ref="XEQ2:XER2"/>
    <mergeCell ref="XES2:XET2"/>
    <mergeCell ref="XEA2:XEB2"/>
    <mergeCell ref="XEC2:XED2"/>
    <mergeCell ref="XEE2:XEF2"/>
    <mergeCell ref="XEG2:XEH2"/>
    <mergeCell ref="XEI2:XEJ2"/>
    <mergeCell ref="XDQ2:XDR2"/>
    <mergeCell ref="XDS2:XDT2"/>
    <mergeCell ref="XDU2:XDV2"/>
    <mergeCell ref="XDW2:XDX2"/>
    <mergeCell ref="XDY2:XDZ2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48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1"/>
  <sheetViews>
    <sheetView zoomScaleNormal="100" workbookViewId="0">
      <selection activeCell="G262" sqref="G262"/>
    </sheetView>
  </sheetViews>
  <sheetFormatPr defaultRowHeight="15" x14ac:dyDescent="0.25"/>
  <cols>
    <col min="1" max="1" width="29.28515625" customWidth="1"/>
    <col min="2" max="5" width="15.5703125" customWidth="1"/>
    <col min="257" max="257" width="26.140625" customWidth="1"/>
    <col min="258" max="261" width="15.5703125" customWidth="1"/>
    <col min="513" max="513" width="26.140625" customWidth="1"/>
    <col min="514" max="517" width="15.5703125" customWidth="1"/>
    <col min="769" max="769" width="26.140625" customWidth="1"/>
    <col min="770" max="773" width="15.5703125" customWidth="1"/>
    <col min="1025" max="1025" width="26.140625" customWidth="1"/>
    <col min="1026" max="1029" width="15.5703125" customWidth="1"/>
    <col min="1281" max="1281" width="26.140625" customWidth="1"/>
    <col min="1282" max="1285" width="15.5703125" customWidth="1"/>
    <col min="1537" max="1537" width="26.140625" customWidth="1"/>
    <col min="1538" max="1541" width="15.5703125" customWidth="1"/>
    <col min="1793" max="1793" width="26.140625" customWidth="1"/>
    <col min="1794" max="1797" width="15.5703125" customWidth="1"/>
    <col min="2049" max="2049" width="26.140625" customWidth="1"/>
    <col min="2050" max="2053" width="15.5703125" customWidth="1"/>
    <col min="2305" max="2305" width="26.140625" customWidth="1"/>
    <col min="2306" max="2309" width="15.5703125" customWidth="1"/>
    <col min="2561" max="2561" width="26.140625" customWidth="1"/>
    <col min="2562" max="2565" width="15.5703125" customWidth="1"/>
    <col min="2817" max="2817" width="26.140625" customWidth="1"/>
    <col min="2818" max="2821" width="15.5703125" customWidth="1"/>
    <col min="3073" max="3073" width="26.140625" customWidth="1"/>
    <col min="3074" max="3077" width="15.5703125" customWidth="1"/>
    <col min="3329" max="3329" width="26.140625" customWidth="1"/>
    <col min="3330" max="3333" width="15.5703125" customWidth="1"/>
    <col min="3585" max="3585" width="26.140625" customWidth="1"/>
    <col min="3586" max="3589" width="15.5703125" customWidth="1"/>
    <col min="3841" max="3841" width="26.140625" customWidth="1"/>
    <col min="3842" max="3845" width="15.5703125" customWidth="1"/>
    <col min="4097" max="4097" width="26.140625" customWidth="1"/>
    <col min="4098" max="4101" width="15.5703125" customWidth="1"/>
    <col min="4353" max="4353" width="26.140625" customWidth="1"/>
    <col min="4354" max="4357" width="15.5703125" customWidth="1"/>
    <col min="4609" max="4609" width="26.140625" customWidth="1"/>
    <col min="4610" max="4613" width="15.5703125" customWidth="1"/>
    <col min="4865" max="4865" width="26.140625" customWidth="1"/>
    <col min="4866" max="4869" width="15.5703125" customWidth="1"/>
    <col min="5121" max="5121" width="26.140625" customWidth="1"/>
    <col min="5122" max="5125" width="15.5703125" customWidth="1"/>
    <col min="5377" max="5377" width="26.140625" customWidth="1"/>
    <col min="5378" max="5381" width="15.5703125" customWidth="1"/>
    <col min="5633" max="5633" width="26.140625" customWidth="1"/>
    <col min="5634" max="5637" width="15.5703125" customWidth="1"/>
    <col min="5889" max="5889" width="26.140625" customWidth="1"/>
    <col min="5890" max="5893" width="15.5703125" customWidth="1"/>
    <col min="6145" max="6145" width="26.140625" customWidth="1"/>
    <col min="6146" max="6149" width="15.5703125" customWidth="1"/>
    <col min="6401" max="6401" width="26.140625" customWidth="1"/>
    <col min="6402" max="6405" width="15.5703125" customWidth="1"/>
    <col min="6657" max="6657" width="26.140625" customWidth="1"/>
    <col min="6658" max="6661" width="15.5703125" customWidth="1"/>
    <col min="6913" max="6913" width="26.140625" customWidth="1"/>
    <col min="6914" max="6917" width="15.5703125" customWidth="1"/>
    <col min="7169" max="7169" width="26.140625" customWidth="1"/>
    <col min="7170" max="7173" width="15.5703125" customWidth="1"/>
    <col min="7425" max="7425" width="26.140625" customWidth="1"/>
    <col min="7426" max="7429" width="15.5703125" customWidth="1"/>
    <col min="7681" max="7681" width="26.140625" customWidth="1"/>
    <col min="7682" max="7685" width="15.5703125" customWidth="1"/>
    <col min="7937" max="7937" width="26.140625" customWidth="1"/>
    <col min="7938" max="7941" width="15.5703125" customWidth="1"/>
    <col min="8193" max="8193" width="26.140625" customWidth="1"/>
    <col min="8194" max="8197" width="15.5703125" customWidth="1"/>
    <col min="8449" max="8449" width="26.140625" customWidth="1"/>
    <col min="8450" max="8453" width="15.5703125" customWidth="1"/>
    <col min="8705" max="8705" width="26.140625" customWidth="1"/>
    <col min="8706" max="8709" width="15.5703125" customWidth="1"/>
    <col min="8961" max="8961" width="26.140625" customWidth="1"/>
    <col min="8962" max="8965" width="15.5703125" customWidth="1"/>
    <col min="9217" max="9217" width="26.140625" customWidth="1"/>
    <col min="9218" max="9221" width="15.5703125" customWidth="1"/>
    <col min="9473" max="9473" width="26.140625" customWidth="1"/>
    <col min="9474" max="9477" width="15.5703125" customWidth="1"/>
    <col min="9729" max="9729" width="26.140625" customWidth="1"/>
    <col min="9730" max="9733" width="15.5703125" customWidth="1"/>
    <col min="9985" max="9985" width="26.140625" customWidth="1"/>
    <col min="9986" max="9989" width="15.5703125" customWidth="1"/>
    <col min="10241" max="10241" width="26.140625" customWidth="1"/>
    <col min="10242" max="10245" width="15.5703125" customWidth="1"/>
    <col min="10497" max="10497" width="26.140625" customWidth="1"/>
    <col min="10498" max="10501" width="15.5703125" customWidth="1"/>
    <col min="10753" max="10753" width="26.140625" customWidth="1"/>
    <col min="10754" max="10757" width="15.5703125" customWidth="1"/>
    <col min="11009" max="11009" width="26.140625" customWidth="1"/>
    <col min="11010" max="11013" width="15.5703125" customWidth="1"/>
    <col min="11265" max="11265" width="26.140625" customWidth="1"/>
    <col min="11266" max="11269" width="15.5703125" customWidth="1"/>
    <col min="11521" max="11521" width="26.140625" customWidth="1"/>
    <col min="11522" max="11525" width="15.5703125" customWidth="1"/>
    <col min="11777" max="11777" width="26.140625" customWidth="1"/>
    <col min="11778" max="11781" width="15.5703125" customWidth="1"/>
    <col min="12033" max="12033" width="26.140625" customWidth="1"/>
    <col min="12034" max="12037" width="15.5703125" customWidth="1"/>
    <col min="12289" max="12289" width="26.140625" customWidth="1"/>
    <col min="12290" max="12293" width="15.5703125" customWidth="1"/>
    <col min="12545" max="12545" width="26.140625" customWidth="1"/>
    <col min="12546" max="12549" width="15.5703125" customWidth="1"/>
    <col min="12801" max="12801" width="26.140625" customWidth="1"/>
    <col min="12802" max="12805" width="15.5703125" customWidth="1"/>
    <col min="13057" max="13057" width="26.140625" customWidth="1"/>
    <col min="13058" max="13061" width="15.5703125" customWidth="1"/>
    <col min="13313" max="13313" width="26.140625" customWidth="1"/>
    <col min="13314" max="13317" width="15.5703125" customWidth="1"/>
    <col min="13569" max="13569" width="26.140625" customWidth="1"/>
    <col min="13570" max="13573" width="15.5703125" customWidth="1"/>
    <col min="13825" max="13825" width="26.140625" customWidth="1"/>
    <col min="13826" max="13829" width="15.5703125" customWidth="1"/>
    <col min="14081" max="14081" width="26.140625" customWidth="1"/>
    <col min="14082" max="14085" width="15.5703125" customWidth="1"/>
    <col min="14337" max="14337" width="26.140625" customWidth="1"/>
    <col min="14338" max="14341" width="15.5703125" customWidth="1"/>
    <col min="14593" max="14593" width="26.140625" customWidth="1"/>
    <col min="14594" max="14597" width="15.5703125" customWidth="1"/>
    <col min="14849" max="14849" width="26.140625" customWidth="1"/>
    <col min="14850" max="14853" width="15.5703125" customWidth="1"/>
    <col min="15105" max="15105" width="26.140625" customWidth="1"/>
    <col min="15106" max="15109" width="15.5703125" customWidth="1"/>
    <col min="15361" max="15361" width="26.140625" customWidth="1"/>
    <col min="15362" max="15365" width="15.5703125" customWidth="1"/>
    <col min="15617" max="15617" width="26.140625" customWidth="1"/>
    <col min="15618" max="15621" width="15.5703125" customWidth="1"/>
    <col min="15873" max="15873" width="26.140625" customWidth="1"/>
    <col min="15874" max="15877" width="15.5703125" customWidth="1"/>
    <col min="16129" max="16129" width="26.140625" customWidth="1"/>
    <col min="16130" max="16133" width="15.5703125" customWidth="1"/>
  </cols>
  <sheetData>
    <row r="1" spans="1:14" s="1162" customFormat="1" ht="14.25" x14ac:dyDescent="0.3">
      <c r="A1" s="1162" t="s">
        <v>796</v>
      </c>
    </row>
    <row r="2" spans="1:14" s="1162" customFormat="1" ht="14.25" x14ac:dyDescent="0.3">
      <c r="A2" s="1162" t="s">
        <v>778</v>
      </c>
    </row>
    <row r="3" spans="1:14" s="1164" customFormat="1" ht="18" x14ac:dyDescent="0.25">
      <c r="A3" s="1661" t="s">
        <v>393</v>
      </c>
      <c r="B3" s="1661"/>
      <c r="C3" s="1661"/>
      <c r="D3" s="1661"/>
      <c r="E3" s="1661"/>
      <c r="F3" s="1163"/>
      <c r="G3" s="1163"/>
      <c r="H3" s="1163"/>
      <c r="I3" s="1163"/>
      <c r="J3" s="1163"/>
      <c r="K3" s="1163"/>
      <c r="L3" s="1163"/>
      <c r="M3" s="1163"/>
      <c r="N3" s="1163"/>
    </row>
    <row r="4" spans="1:14" s="1166" customFormat="1" ht="30.75" customHeight="1" x14ac:dyDescent="0.25">
      <c r="A4" s="1662" t="s">
        <v>394</v>
      </c>
      <c r="B4" s="1662"/>
      <c r="C4" s="1662"/>
      <c r="D4" s="1662"/>
      <c r="E4" s="1662"/>
      <c r="F4" s="1165"/>
      <c r="G4" s="1165"/>
      <c r="H4" s="1165"/>
      <c r="I4" s="1165"/>
      <c r="J4" s="1165"/>
      <c r="K4" s="1165"/>
      <c r="L4" s="1165"/>
      <c r="M4" s="1165"/>
      <c r="N4" s="1165"/>
    </row>
    <row r="5" spans="1:14" ht="37.5" customHeight="1" thickBot="1" x14ac:dyDescent="0.35">
      <c r="A5" s="1167" t="s">
        <v>662</v>
      </c>
      <c r="B5" s="1664" t="s">
        <v>663</v>
      </c>
      <c r="C5" s="1664"/>
      <c r="D5" s="1664"/>
      <c r="E5" s="1168" t="s">
        <v>395</v>
      </c>
    </row>
    <row r="6" spans="1:14" ht="15.75" thickBot="1" x14ac:dyDescent="0.3">
      <c r="A6" s="1169" t="s">
        <v>396</v>
      </c>
      <c r="B6" s="1170">
        <v>2019</v>
      </c>
      <c r="C6" s="1170">
        <v>2020</v>
      </c>
      <c r="D6" s="1170" t="s">
        <v>737</v>
      </c>
      <c r="E6" s="1171" t="s">
        <v>397</v>
      </c>
    </row>
    <row r="7" spans="1:14" x14ac:dyDescent="0.25">
      <c r="A7" s="1172" t="s">
        <v>398</v>
      </c>
      <c r="B7" s="1173"/>
      <c r="C7" s="1173"/>
      <c r="D7" s="1173"/>
      <c r="E7" s="1174">
        <f t="shared" ref="E7:E12" si="0">SUM(B7:D7)</f>
        <v>0</v>
      </c>
    </row>
    <row r="8" spans="1:14" x14ac:dyDescent="0.25">
      <c r="A8" s="1175" t="s">
        <v>399</v>
      </c>
      <c r="B8" s="1176"/>
      <c r="C8" s="1176"/>
      <c r="D8" s="1176"/>
      <c r="E8" s="1177">
        <f t="shared" si="0"/>
        <v>0</v>
      </c>
    </row>
    <row r="9" spans="1:14" x14ac:dyDescent="0.25">
      <c r="A9" s="1175" t="s">
        <v>400</v>
      </c>
      <c r="B9" s="1176"/>
      <c r="C9" s="1176"/>
      <c r="D9" s="1176"/>
      <c r="E9" s="1177">
        <f t="shared" si="0"/>
        <v>0</v>
      </c>
    </row>
    <row r="10" spans="1:14" x14ac:dyDescent="0.25">
      <c r="A10" s="1175" t="s">
        <v>401</v>
      </c>
      <c r="B10" s="1176"/>
      <c r="C10" s="1176"/>
      <c r="D10" s="1176"/>
      <c r="E10" s="1177">
        <f t="shared" si="0"/>
        <v>0</v>
      </c>
    </row>
    <row r="11" spans="1:14" x14ac:dyDescent="0.25">
      <c r="A11" s="1175" t="s">
        <v>402</v>
      </c>
      <c r="B11" s="1176"/>
      <c r="C11" s="1176"/>
      <c r="D11" s="1176"/>
      <c r="E11" s="1177">
        <f t="shared" si="0"/>
        <v>0</v>
      </c>
    </row>
    <row r="12" spans="1:14" ht="15.75" thickBot="1" x14ac:dyDescent="0.3">
      <c r="A12" s="1178" t="s">
        <v>736</v>
      </c>
      <c r="B12" s="1179">
        <v>63857</v>
      </c>
      <c r="C12" s="1179"/>
      <c r="D12" s="1179"/>
      <c r="E12" s="1177">
        <f t="shared" si="0"/>
        <v>63857</v>
      </c>
    </row>
    <row r="13" spans="1:14" ht="15.75" thickBot="1" x14ac:dyDescent="0.3">
      <c r="A13" s="1180" t="s">
        <v>396</v>
      </c>
      <c r="B13" s="1181">
        <f>B7+SUM(B8:B12)</f>
        <v>63857</v>
      </c>
      <c r="C13" s="1181">
        <f>C7+SUM(C8:C12)</f>
        <v>0</v>
      </c>
      <c r="D13" s="1181">
        <f>D7+SUM(D8:D12)</f>
        <v>0</v>
      </c>
      <c r="E13" s="1182">
        <f>E7+SUM(E8:E12)</f>
        <v>63857</v>
      </c>
    </row>
    <row r="14" spans="1:14" ht="15.75" thickBot="1" x14ac:dyDescent="0.3">
      <c r="A14" s="1183"/>
      <c r="B14" s="1183"/>
      <c r="C14" s="1183"/>
      <c r="D14" s="1183"/>
      <c r="E14" s="1183"/>
    </row>
    <row r="15" spans="1:14" ht="15.75" thickBot="1" x14ac:dyDescent="0.3">
      <c r="A15" s="1169" t="s">
        <v>403</v>
      </c>
      <c r="B15" s="1170">
        <v>2019</v>
      </c>
      <c r="C15" s="1170">
        <v>2020</v>
      </c>
      <c r="D15" s="1170" t="s">
        <v>737</v>
      </c>
      <c r="E15" s="1171" t="s">
        <v>397</v>
      </c>
    </row>
    <row r="16" spans="1:14" x14ac:dyDescent="0.25">
      <c r="A16" s="1172" t="s">
        <v>404</v>
      </c>
      <c r="B16" s="1173">
        <v>871</v>
      </c>
      <c r="C16" s="1173"/>
      <c r="D16" s="1173"/>
      <c r="E16" s="1174">
        <f t="shared" ref="E16:E22" si="1">SUM(B16:D16)</f>
        <v>871</v>
      </c>
    </row>
    <row r="17" spans="1:5" x14ac:dyDescent="0.25">
      <c r="A17" s="1184" t="s">
        <v>405</v>
      </c>
      <c r="B17" s="1176">
        <v>57479</v>
      </c>
      <c r="C17" s="1176"/>
      <c r="D17" s="1176"/>
      <c r="E17" s="1177">
        <f t="shared" si="1"/>
        <v>57479</v>
      </c>
    </row>
    <row r="18" spans="1:5" x14ac:dyDescent="0.25">
      <c r="A18" s="1175" t="s">
        <v>406</v>
      </c>
      <c r="B18" s="1176">
        <v>5507</v>
      </c>
      <c r="C18" s="1176"/>
      <c r="D18" s="1176"/>
      <c r="E18" s="1177">
        <f t="shared" si="1"/>
        <v>5507</v>
      </c>
    </row>
    <row r="19" spans="1:5" x14ac:dyDescent="0.25">
      <c r="A19" s="1175" t="s">
        <v>407</v>
      </c>
      <c r="B19" s="1176"/>
      <c r="C19" s="1176"/>
      <c r="D19" s="1176"/>
      <c r="E19" s="1177">
        <f t="shared" si="1"/>
        <v>0</v>
      </c>
    </row>
    <row r="20" spans="1:5" x14ac:dyDescent="0.25">
      <c r="A20" s="1185"/>
      <c r="B20" s="1176"/>
      <c r="C20" s="1176"/>
      <c r="D20" s="1176"/>
      <c r="E20" s="1177">
        <f t="shared" si="1"/>
        <v>0</v>
      </c>
    </row>
    <row r="21" spans="1:5" x14ac:dyDescent="0.25">
      <c r="A21" s="1185"/>
      <c r="B21" s="1176"/>
      <c r="C21" s="1176"/>
      <c r="D21" s="1176"/>
      <c r="E21" s="1177">
        <f t="shared" si="1"/>
        <v>0</v>
      </c>
    </row>
    <row r="22" spans="1:5" ht="15.75" thickBot="1" x14ac:dyDescent="0.3">
      <c r="A22" s="1178"/>
      <c r="B22" s="1186"/>
      <c r="C22" s="1186"/>
      <c r="D22" s="1186"/>
      <c r="E22" s="1187">
        <f t="shared" si="1"/>
        <v>0</v>
      </c>
    </row>
    <row r="23" spans="1:5" ht="15.75" thickBot="1" x14ac:dyDescent="0.3">
      <c r="A23" s="1180" t="s">
        <v>408</v>
      </c>
      <c r="B23" s="1181">
        <f>SUM(B16:B22)</f>
        <v>63857</v>
      </c>
      <c r="C23" s="1181">
        <f>SUM(C16:C22)</f>
        <v>0</v>
      </c>
      <c r="D23" s="1181">
        <f>SUM(D16:D22)</f>
        <v>0</v>
      </c>
      <c r="E23" s="1182">
        <f>SUM(E16:E22)</f>
        <v>63857</v>
      </c>
    </row>
    <row r="24" spans="1:5" ht="15.75" x14ac:dyDescent="0.3">
      <c r="A24" s="1188"/>
      <c r="B24" s="1188"/>
      <c r="C24" s="1188"/>
      <c r="D24" s="1188"/>
      <c r="E24" s="1188"/>
    </row>
    <row r="25" spans="1:5" x14ac:dyDescent="0.25">
      <c r="A25" s="1663" t="s">
        <v>698</v>
      </c>
      <c r="B25" s="1663"/>
      <c r="C25" s="1663"/>
      <c r="D25" s="1663"/>
      <c r="E25" s="1663"/>
    </row>
    <row r="26" spans="1:5" ht="16.5" thickBot="1" x14ac:dyDescent="0.35">
      <c r="A26" s="1188"/>
      <c r="B26" s="1188"/>
      <c r="C26" s="1188"/>
      <c r="D26" s="1188"/>
      <c r="E26" s="1188"/>
    </row>
    <row r="27" spans="1:5" ht="16.5" thickBot="1" x14ac:dyDescent="0.35">
      <c r="A27" s="1669" t="s">
        <v>409</v>
      </c>
      <c r="B27" s="1669"/>
      <c r="C27" s="1669"/>
      <c r="D27" s="1670" t="s">
        <v>410</v>
      </c>
      <c r="E27" s="1670"/>
    </row>
    <row r="28" spans="1:5" x14ac:dyDescent="0.25">
      <c r="A28" s="1671"/>
      <c r="B28" s="1671"/>
      <c r="C28" s="1671"/>
      <c r="D28" s="1672"/>
      <c r="E28" s="1672"/>
    </row>
    <row r="29" spans="1:5" ht="15.75" thickBot="1" x14ac:dyDescent="0.3">
      <c r="A29" s="1667"/>
      <c r="B29" s="1667"/>
      <c r="C29" s="1667"/>
      <c r="D29" s="1668"/>
      <c r="E29" s="1668"/>
    </row>
    <row r="30" spans="1:5" ht="16.5" thickBot="1" x14ac:dyDescent="0.35">
      <c r="A30" s="1665" t="s">
        <v>408</v>
      </c>
      <c r="B30" s="1665"/>
      <c r="C30" s="1665"/>
      <c r="D30" s="1666">
        <f>SUM(D28:E29)</f>
        <v>0</v>
      </c>
      <c r="E30" s="1666"/>
    </row>
    <row r="31" spans="1:5" ht="15.75" x14ac:dyDescent="0.3">
      <c r="A31" s="1162" t="s">
        <v>797</v>
      </c>
      <c r="B31" s="1162"/>
      <c r="C31" s="1162"/>
      <c r="D31" s="1190"/>
      <c r="E31" s="1190"/>
    </row>
    <row r="32" spans="1:5" ht="15.75" x14ac:dyDescent="0.3">
      <c r="A32" s="1162" t="s">
        <v>779</v>
      </c>
      <c r="B32" s="1162"/>
      <c r="C32" s="1162"/>
      <c r="D32" s="1162"/>
      <c r="E32" s="1162"/>
    </row>
    <row r="33" spans="1:5" ht="18" x14ac:dyDescent="0.25">
      <c r="A33" s="1661" t="s">
        <v>393</v>
      </c>
      <c r="B33" s="1661"/>
      <c r="C33" s="1661"/>
      <c r="D33" s="1661"/>
      <c r="E33" s="1661"/>
    </row>
    <row r="34" spans="1:5" x14ac:dyDescent="0.25">
      <c r="A34" s="1662" t="s">
        <v>394</v>
      </c>
      <c r="B34" s="1662"/>
      <c r="C34" s="1662"/>
      <c r="D34" s="1662"/>
      <c r="E34" s="1662"/>
    </row>
    <row r="35" spans="1:5" ht="37.5" customHeight="1" thickBot="1" x14ac:dyDescent="0.35">
      <c r="A35" s="1167" t="s">
        <v>662</v>
      </c>
      <c r="B35" s="1664" t="s">
        <v>665</v>
      </c>
      <c r="C35" s="1664"/>
      <c r="D35" s="1664"/>
      <c r="E35" s="1168" t="s">
        <v>395</v>
      </c>
    </row>
    <row r="36" spans="1:5" ht="15.75" thickBot="1" x14ac:dyDescent="0.3">
      <c r="A36" s="1169" t="s">
        <v>396</v>
      </c>
      <c r="B36" s="1170">
        <v>2019</v>
      </c>
      <c r="C36" s="1170">
        <v>2020</v>
      </c>
      <c r="D36" s="1170" t="s">
        <v>737</v>
      </c>
      <c r="E36" s="1171" t="s">
        <v>397</v>
      </c>
    </row>
    <row r="37" spans="1:5" x14ac:dyDescent="0.25">
      <c r="A37" s="1172" t="s">
        <v>398</v>
      </c>
      <c r="B37" s="1173"/>
      <c r="C37" s="1173"/>
      <c r="D37" s="1173"/>
      <c r="E37" s="1174">
        <f t="shared" ref="E37:E42" si="2">SUM(B37:D37)</f>
        <v>0</v>
      </c>
    </row>
    <row r="38" spans="1:5" x14ac:dyDescent="0.25">
      <c r="A38" s="1175" t="s">
        <v>399</v>
      </c>
      <c r="B38" s="1176"/>
      <c r="C38" s="1176"/>
      <c r="D38" s="1176"/>
      <c r="E38" s="1177">
        <f t="shared" si="2"/>
        <v>0</v>
      </c>
    </row>
    <row r="39" spans="1:5" x14ac:dyDescent="0.25">
      <c r="A39" s="1175" t="s">
        <v>400</v>
      </c>
      <c r="B39" s="1176"/>
      <c r="C39" s="1176"/>
      <c r="D39" s="1176"/>
      <c r="E39" s="1177">
        <f t="shared" si="2"/>
        <v>0</v>
      </c>
    </row>
    <row r="40" spans="1:5" x14ac:dyDescent="0.25">
      <c r="A40" s="1175" t="s">
        <v>401</v>
      </c>
      <c r="B40" s="1176"/>
      <c r="C40" s="1176"/>
      <c r="D40" s="1176"/>
      <c r="E40" s="1177">
        <f t="shared" si="2"/>
        <v>0</v>
      </c>
    </row>
    <row r="41" spans="1:5" x14ac:dyDescent="0.25">
      <c r="A41" s="1175" t="s">
        <v>402</v>
      </c>
      <c r="B41" s="1176"/>
      <c r="C41" s="1176"/>
      <c r="D41" s="1176"/>
      <c r="E41" s="1177">
        <f t="shared" si="2"/>
        <v>0</v>
      </c>
    </row>
    <row r="42" spans="1:5" ht="15.75" thickBot="1" x14ac:dyDescent="0.3">
      <c r="A42" s="1178" t="s">
        <v>736</v>
      </c>
      <c r="B42" s="1179">
        <v>102</v>
      </c>
      <c r="C42" s="1179"/>
      <c r="D42" s="1179"/>
      <c r="E42" s="1177">
        <f t="shared" si="2"/>
        <v>102</v>
      </c>
    </row>
    <row r="43" spans="1:5" ht="15.75" thickBot="1" x14ac:dyDescent="0.3">
      <c r="A43" s="1180" t="s">
        <v>396</v>
      </c>
      <c r="B43" s="1181">
        <f>B37+SUM(B38:B42)</f>
        <v>102</v>
      </c>
      <c r="C43" s="1181">
        <f>C37+SUM(C38:C42)</f>
        <v>0</v>
      </c>
      <c r="D43" s="1181">
        <f>D37+SUM(D38:D42)</f>
        <v>0</v>
      </c>
      <c r="E43" s="1182">
        <f>E37+SUM(E38:E42)</f>
        <v>102</v>
      </c>
    </row>
    <row r="44" spans="1:5" ht="15.75" thickBot="1" x14ac:dyDescent="0.3">
      <c r="A44" s="1183"/>
      <c r="B44" s="1183"/>
      <c r="C44" s="1183"/>
      <c r="D44" s="1183"/>
      <c r="E44" s="1183"/>
    </row>
    <row r="45" spans="1:5" ht="15.75" thickBot="1" x14ac:dyDescent="0.3">
      <c r="A45" s="1169" t="s">
        <v>403</v>
      </c>
      <c r="B45" s="1170">
        <v>2019</v>
      </c>
      <c r="C45" s="1170">
        <v>2020</v>
      </c>
      <c r="D45" s="1170" t="s">
        <v>737</v>
      </c>
      <c r="E45" s="1171" t="s">
        <v>397</v>
      </c>
    </row>
    <row r="46" spans="1:5" x14ac:dyDescent="0.25">
      <c r="A46" s="1172" t="s">
        <v>404</v>
      </c>
      <c r="B46" s="1173"/>
      <c r="C46" s="1173"/>
      <c r="D46" s="1173"/>
      <c r="E46" s="1174">
        <f t="shared" ref="E46:E52" si="3">SUM(B46:D46)</f>
        <v>0</v>
      </c>
    </row>
    <row r="47" spans="1:5" x14ac:dyDescent="0.25">
      <c r="A47" s="1184" t="s">
        <v>405</v>
      </c>
      <c r="B47" s="1176"/>
      <c r="C47" s="1176"/>
      <c r="D47" s="1176"/>
      <c r="E47" s="1177">
        <f t="shared" si="3"/>
        <v>0</v>
      </c>
    </row>
    <row r="48" spans="1:5" x14ac:dyDescent="0.25">
      <c r="A48" s="1175" t="s">
        <v>406</v>
      </c>
      <c r="B48" s="1176">
        <v>102</v>
      </c>
      <c r="C48" s="1176"/>
      <c r="D48" s="1176"/>
      <c r="E48" s="1177">
        <f t="shared" si="3"/>
        <v>102</v>
      </c>
    </row>
    <row r="49" spans="1:5" x14ac:dyDescent="0.25">
      <c r="A49" s="1175" t="s">
        <v>407</v>
      </c>
      <c r="B49" s="1176"/>
      <c r="C49" s="1176"/>
      <c r="D49" s="1176"/>
      <c r="E49" s="1177">
        <f t="shared" si="3"/>
        <v>0</v>
      </c>
    </row>
    <row r="50" spans="1:5" x14ac:dyDescent="0.25">
      <c r="A50" s="1185"/>
      <c r="B50" s="1176"/>
      <c r="C50" s="1176"/>
      <c r="D50" s="1176"/>
      <c r="E50" s="1177">
        <f t="shared" si="3"/>
        <v>0</v>
      </c>
    </row>
    <row r="51" spans="1:5" x14ac:dyDescent="0.25">
      <c r="A51" s="1185"/>
      <c r="B51" s="1176"/>
      <c r="C51" s="1176"/>
      <c r="D51" s="1176"/>
      <c r="E51" s="1177">
        <f t="shared" si="3"/>
        <v>0</v>
      </c>
    </row>
    <row r="52" spans="1:5" ht="15.75" thickBot="1" x14ac:dyDescent="0.3">
      <c r="A52" s="1178"/>
      <c r="B52" s="1186"/>
      <c r="C52" s="1186"/>
      <c r="D52" s="1186"/>
      <c r="E52" s="1187">
        <f t="shared" si="3"/>
        <v>0</v>
      </c>
    </row>
    <row r="53" spans="1:5" ht="15.75" thickBot="1" x14ac:dyDescent="0.3">
      <c r="A53" s="1180" t="s">
        <v>408</v>
      </c>
      <c r="B53" s="1181">
        <f>SUM(B46:B52)</f>
        <v>102</v>
      </c>
      <c r="C53" s="1181">
        <f>SUM(C46:C52)</f>
        <v>0</v>
      </c>
      <c r="D53" s="1181">
        <f>SUM(D46:D52)</f>
        <v>0</v>
      </c>
      <c r="E53" s="1182">
        <f>SUM(E46:E52)</f>
        <v>102</v>
      </c>
    </row>
    <row r="54" spans="1:5" ht="15.75" x14ac:dyDescent="0.3">
      <c r="A54" s="1188"/>
      <c r="B54" s="1188"/>
      <c r="C54" s="1188"/>
      <c r="D54" s="1188"/>
      <c r="E54" s="1188"/>
    </row>
    <row r="55" spans="1:5" x14ac:dyDescent="0.25">
      <c r="A55" s="1663" t="s">
        <v>698</v>
      </c>
      <c r="B55" s="1663"/>
      <c r="C55" s="1663"/>
      <c r="D55" s="1663"/>
      <c r="E55" s="1663"/>
    </row>
    <row r="56" spans="1:5" ht="16.5" thickBot="1" x14ac:dyDescent="0.35">
      <c r="A56" s="1188"/>
      <c r="B56" s="1188"/>
      <c r="C56" s="1188"/>
      <c r="D56" s="1188"/>
      <c r="E56" s="1188"/>
    </row>
    <row r="57" spans="1:5" ht="16.5" thickBot="1" x14ac:dyDescent="0.35">
      <c r="A57" s="1669" t="s">
        <v>409</v>
      </c>
      <c r="B57" s="1669"/>
      <c r="C57" s="1669"/>
      <c r="D57" s="1670" t="s">
        <v>410</v>
      </c>
      <c r="E57" s="1670"/>
    </row>
    <row r="58" spans="1:5" x14ac:dyDescent="0.25">
      <c r="A58" s="1671"/>
      <c r="B58" s="1671"/>
      <c r="C58" s="1671"/>
      <c r="D58" s="1672"/>
      <c r="E58" s="1672"/>
    </row>
    <row r="59" spans="1:5" ht="15.75" thickBot="1" x14ac:dyDescent="0.3">
      <c r="A59" s="1667"/>
      <c r="B59" s="1667"/>
      <c r="C59" s="1667"/>
      <c r="D59" s="1668"/>
      <c r="E59" s="1668"/>
    </row>
    <row r="60" spans="1:5" ht="16.5" thickBot="1" x14ac:dyDescent="0.35">
      <c r="A60" s="1665" t="s">
        <v>408</v>
      </c>
      <c r="B60" s="1665"/>
      <c r="C60" s="1665"/>
      <c r="D60" s="1666">
        <f>SUM(D58:E59)</f>
        <v>0</v>
      </c>
      <c r="E60" s="1666"/>
    </row>
    <row r="61" spans="1:5" ht="15.75" x14ac:dyDescent="0.3">
      <c r="A61" s="1162" t="s">
        <v>798</v>
      </c>
    </row>
    <row r="62" spans="1:5" ht="15.75" x14ac:dyDescent="0.3">
      <c r="A62" s="1162" t="s">
        <v>695</v>
      </c>
      <c r="B62" s="1162"/>
      <c r="C62" s="1162"/>
      <c r="D62" s="1162"/>
      <c r="E62" s="1162"/>
    </row>
    <row r="63" spans="1:5" ht="18" x14ac:dyDescent="0.25">
      <c r="A63" s="1661" t="s">
        <v>393</v>
      </c>
      <c r="B63" s="1661"/>
      <c r="C63" s="1661"/>
      <c r="D63" s="1661"/>
      <c r="E63" s="1661"/>
    </row>
    <row r="64" spans="1:5" x14ac:dyDescent="0.25">
      <c r="A64" s="1662" t="s">
        <v>394</v>
      </c>
      <c r="B64" s="1662"/>
      <c r="C64" s="1662"/>
      <c r="D64" s="1662"/>
      <c r="E64" s="1662"/>
    </row>
    <row r="65" spans="1:5" ht="37.5" customHeight="1" thickBot="1" x14ac:dyDescent="0.35">
      <c r="A65" s="1167" t="s">
        <v>662</v>
      </c>
      <c r="B65" s="1664" t="s">
        <v>574</v>
      </c>
      <c r="C65" s="1664"/>
      <c r="D65" s="1664"/>
      <c r="E65" s="1168" t="s">
        <v>395</v>
      </c>
    </row>
    <row r="66" spans="1:5" ht="15.75" thickBot="1" x14ac:dyDescent="0.3">
      <c r="A66" s="1169" t="s">
        <v>396</v>
      </c>
      <c r="B66" s="1170">
        <v>2019</v>
      </c>
      <c r="C66" s="1170">
        <v>2020</v>
      </c>
      <c r="D66" s="1170" t="s">
        <v>737</v>
      </c>
      <c r="E66" s="1171" t="s">
        <v>397</v>
      </c>
    </row>
    <row r="67" spans="1:5" x14ac:dyDescent="0.25">
      <c r="A67" s="1172" t="s">
        <v>398</v>
      </c>
      <c r="B67" s="1173"/>
      <c r="C67" s="1173"/>
      <c r="D67" s="1173"/>
      <c r="E67" s="1174">
        <f t="shared" ref="E67:E72" si="4">SUM(B67:D67)</f>
        <v>0</v>
      </c>
    </row>
    <row r="68" spans="1:5" x14ac:dyDescent="0.25">
      <c r="A68" s="1175" t="s">
        <v>399</v>
      </c>
      <c r="B68" s="1176"/>
      <c r="C68" s="1176"/>
      <c r="D68" s="1176"/>
      <c r="E68" s="1177">
        <f t="shared" si="4"/>
        <v>0</v>
      </c>
    </row>
    <row r="69" spans="1:5" x14ac:dyDescent="0.25">
      <c r="A69" s="1175" t="s">
        <v>400</v>
      </c>
      <c r="B69" s="1176"/>
      <c r="C69" s="1176"/>
      <c r="D69" s="1176"/>
      <c r="E69" s="1177">
        <f t="shared" si="4"/>
        <v>0</v>
      </c>
    </row>
    <row r="70" spans="1:5" x14ac:dyDescent="0.25">
      <c r="A70" s="1175" t="s">
        <v>401</v>
      </c>
      <c r="B70" s="1176"/>
      <c r="C70" s="1176"/>
      <c r="D70" s="1176"/>
      <c r="E70" s="1177">
        <f t="shared" si="4"/>
        <v>0</v>
      </c>
    </row>
    <row r="71" spans="1:5" x14ac:dyDescent="0.25">
      <c r="A71" s="1175" t="s">
        <v>402</v>
      </c>
      <c r="B71" s="1176"/>
      <c r="C71" s="1176"/>
      <c r="D71" s="1176"/>
      <c r="E71" s="1177">
        <f t="shared" si="4"/>
        <v>0</v>
      </c>
    </row>
    <row r="72" spans="1:5" ht="15.75" thickBot="1" x14ac:dyDescent="0.3">
      <c r="A72" s="1178" t="s">
        <v>736</v>
      </c>
      <c r="B72" s="1179">
        <v>54982</v>
      </c>
      <c r="C72" s="1179"/>
      <c r="D72" s="1179"/>
      <c r="E72" s="1177">
        <f t="shared" si="4"/>
        <v>54982</v>
      </c>
    </row>
    <row r="73" spans="1:5" ht="15.75" thickBot="1" x14ac:dyDescent="0.3">
      <c r="A73" s="1180" t="s">
        <v>396</v>
      </c>
      <c r="B73" s="1181">
        <f>B67+SUM(B68:B72)</f>
        <v>54982</v>
      </c>
      <c r="C73" s="1181">
        <f>C67+SUM(C68:C72)</f>
        <v>0</v>
      </c>
      <c r="D73" s="1181">
        <f>D67+SUM(D68:D72)</f>
        <v>0</v>
      </c>
      <c r="E73" s="1182">
        <f>E67+SUM(E68:E72)</f>
        <v>54982</v>
      </c>
    </row>
    <row r="74" spans="1:5" ht="15.75" thickBot="1" x14ac:dyDescent="0.3">
      <c r="A74" s="1183"/>
      <c r="B74" s="1183"/>
      <c r="C74" s="1183"/>
      <c r="D74" s="1183"/>
      <c r="E74" s="1183"/>
    </row>
    <row r="75" spans="1:5" ht="15.75" thickBot="1" x14ac:dyDescent="0.3">
      <c r="A75" s="1169" t="s">
        <v>403</v>
      </c>
      <c r="B75" s="1170">
        <v>2019</v>
      </c>
      <c r="C75" s="1170">
        <v>2020</v>
      </c>
      <c r="D75" s="1170" t="s">
        <v>737</v>
      </c>
      <c r="E75" s="1171" t="s">
        <v>397</v>
      </c>
    </row>
    <row r="76" spans="1:5" x14ac:dyDescent="0.25">
      <c r="A76" s="1172" t="s">
        <v>404</v>
      </c>
      <c r="B76" s="1173">
        <v>23015</v>
      </c>
      <c r="C76" s="1173"/>
      <c r="D76" s="1173"/>
      <c r="E76" s="1174">
        <f t="shared" ref="E76:E82" si="5">SUM(B76:D76)</f>
        <v>23015</v>
      </c>
    </row>
    <row r="77" spans="1:5" x14ac:dyDescent="0.25">
      <c r="A77" s="1184" t="s">
        <v>405</v>
      </c>
      <c r="B77" s="1176"/>
      <c r="C77" s="1176"/>
      <c r="D77" s="1176"/>
      <c r="E77" s="1177">
        <f t="shared" si="5"/>
        <v>0</v>
      </c>
    </row>
    <row r="78" spans="1:5" x14ac:dyDescent="0.25">
      <c r="A78" s="1175" t="s">
        <v>406</v>
      </c>
      <c r="B78" s="1176">
        <v>10000</v>
      </c>
      <c r="C78" s="1176">
        <v>21967</v>
      </c>
      <c r="D78" s="1176"/>
      <c r="E78" s="1177">
        <f t="shared" si="5"/>
        <v>31967</v>
      </c>
    </row>
    <row r="79" spans="1:5" x14ac:dyDescent="0.25">
      <c r="A79" s="1175" t="s">
        <v>407</v>
      </c>
      <c r="B79" s="1176"/>
      <c r="C79" s="1176"/>
      <c r="D79" s="1176"/>
      <c r="E79" s="1177">
        <f t="shared" si="5"/>
        <v>0</v>
      </c>
    </row>
    <row r="80" spans="1:5" x14ac:dyDescent="0.25">
      <c r="A80" s="1185"/>
      <c r="B80" s="1176"/>
      <c r="C80" s="1176"/>
      <c r="D80" s="1176"/>
      <c r="E80" s="1177">
        <f t="shared" si="5"/>
        <v>0</v>
      </c>
    </row>
    <row r="81" spans="1:5" x14ac:dyDescent="0.25">
      <c r="A81" s="1185"/>
      <c r="B81" s="1176"/>
      <c r="C81" s="1176"/>
      <c r="D81" s="1176"/>
      <c r="E81" s="1177">
        <f t="shared" si="5"/>
        <v>0</v>
      </c>
    </row>
    <row r="82" spans="1:5" ht="15.75" thickBot="1" x14ac:dyDescent="0.3">
      <c r="A82" s="1178"/>
      <c r="B82" s="1186"/>
      <c r="C82" s="1186"/>
      <c r="D82" s="1186"/>
      <c r="E82" s="1187">
        <f t="shared" si="5"/>
        <v>0</v>
      </c>
    </row>
    <row r="83" spans="1:5" ht="15.75" thickBot="1" x14ac:dyDescent="0.3">
      <c r="A83" s="1180" t="s">
        <v>408</v>
      </c>
      <c r="B83" s="1181">
        <f>SUM(B76:B82)</f>
        <v>33015</v>
      </c>
      <c r="C83" s="1181">
        <f>SUM(C76:C82)</f>
        <v>21967</v>
      </c>
      <c r="D83" s="1181">
        <f>SUM(D76:D82)</f>
        <v>0</v>
      </c>
      <c r="E83" s="1182">
        <f>SUM(E76:E82)</f>
        <v>54982</v>
      </c>
    </row>
    <row r="84" spans="1:5" ht="15.75" x14ac:dyDescent="0.3">
      <c r="A84" s="1188"/>
      <c r="B84" s="1188"/>
      <c r="C84" s="1188"/>
      <c r="D84" s="1188"/>
      <c r="E84" s="1188"/>
    </row>
    <row r="85" spans="1:5" x14ac:dyDescent="0.25">
      <c r="A85" s="1663" t="s">
        <v>698</v>
      </c>
      <c r="B85" s="1663"/>
      <c r="C85" s="1663"/>
      <c r="D85" s="1663"/>
      <c r="E85" s="1663"/>
    </row>
    <row r="86" spans="1:5" ht="16.5" thickBot="1" x14ac:dyDescent="0.35">
      <c r="A86" s="1188"/>
      <c r="B86" s="1188"/>
      <c r="C86" s="1188"/>
      <c r="D86" s="1188"/>
      <c r="E86" s="1188"/>
    </row>
    <row r="87" spans="1:5" ht="16.5" thickBot="1" x14ac:dyDescent="0.35">
      <c r="A87" s="1669" t="s">
        <v>409</v>
      </c>
      <c r="B87" s="1669"/>
      <c r="C87" s="1669"/>
      <c r="D87" s="1670" t="s">
        <v>410</v>
      </c>
      <c r="E87" s="1670"/>
    </row>
    <row r="88" spans="1:5" x14ac:dyDescent="0.25">
      <c r="A88" s="1671"/>
      <c r="B88" s="1671"/>
      <c r="C88" s="1671"/>
      <c r="D88" s="1672"/>
      <c r="E88" s="1672"/>
    </row>
    <row r="89" spans="1:5" ht="15.75" thickBot="1" x14ac:dyDescent="0.3">
      <c r="A89" s="1667"/>
      <c r="B89" s="1667"/>
      <c r="C89" s="1667"/>
      <c r="D89" s="1668"/>
      <c r="E89" s="1668"/>
    </row>
    <row r="90" spans="1:5" ht="16.5" thickBot="1" x14ac:dyDescent="0.35">
      <c r="A90" s="1665" t="s">
        <v>408</v>
      </c>
      <c r="B90" s="1665"/>
      <c r="C90" s="1665"/>
      <c r="D90" s="1666">
        <f>SUM(D88:E89)</f>
        <v>0</v>
      </c>
      <c r="E90" s="1666"/>
    </row>
    <row r="91" spans="1:5" ht="15.75" x14ac:dyDescent="0.3">
      <c r="A91" s="1162" t="s">
        <v>799</v>
      </c>
      <c r="B91" s="1189"/>
      <c r="C91" s="1189"/>
      <c r="D91" s="1190"/>
      <c r="E91" s="1190"/>
    </row>
    <row r="92" spans="1:5" ht="15.75" x14ac:dyDescent="0.3">
      <c r="A92" s="1162" t="s">
        <v>696</v>
      </c>
      <c r="B92" s="1162"/>
      <c r="C92" s="1162"/>
      <c r="D92" s="1162"/>
      <c r="E92" s="1162"/>
    </row>
    <row r="93" spans="1:5" ht="18" x14ac:dyDescent="0.25">
      <c r="A93" s="1661" t="s">
        <v>393</v>
      </c>
      <c r="B93" s="1661"/>
      <c r="C93" s="1661"/>
      <c r="D93" s="1661"/>
      <c r="E93" s="1661"/>
    </row>
    <row r="94" spans="1:5" x14ac:dyDescent="0.25">
      <c r="A94" s="1662" t="s">
        <v>394</v>
      </c>
      <c r="B94" s="1662"/>
      <c r="C94" s="1662"/>
      <c r="D94" s="1662"/>
      <c r="E94" s="1662"/>
    </row>
    <row r="95" spans="1:5" ht="36.75" customHeight="1" thickBot="1" x14ac:dyDescent="0.35">
      <c r="A95" s="1167" t="s">
        <v>662</v>
      </c>
      <c r="B95" s="1664" t="s">
        <v>575</v>
      </c>
      <c r="C95" s="1664"/>
      <c r="D95" s="1664"/>
      <c r="E95" s="1168" t="s">
        <v>395</v>
      </c>
    </row>
    <row r="96" spans="1:5" ht="15.75" thickBot="1" x14ac:dyDescent="0.3">
      <c r="A96" s="1169" t="s">
        <v>396</v>
      </c>
      <c r="B96" s="1170">
        <v>2019</v>
      </c>
      <c r="C96" s="1170">
        <v>2020</v>
      </c>
      <c r="D96" s="1170" t="s">
        <v>737</v>
      </c>
      <c r="E96" s="1171" t="s">
        <v>397</v>
      </c>
    </row>
    <row r="97" spans="1:5" x14ac:dyDescent="0.25">
      <c r="A97" s="1172" t="s">
        <v>398</v>
      </c>
      <c r="B97" s="1173"/>
      <c r="C97" s="1173"/>
      <c r="D97" s="1173"/>
      <c r="E97" s="1174">
        <f t="shared" ref="E97:E102" si="6">SUM(B97:D97)</f>
        <v>0</v>
      </c>
    </row>
    <row r="98" spans="1:5" x14ac:dyDescent="0.25">
      <c r="A98" s="1175" t="s">
        <v>399</v>
      </c>
      <c r="B98" s="1176"/>
      <c r="C98" s="1176"/>
      <c r="D98" s="1176"/>
      <c r="E98" s="1177">
        <f t="shared" si="6"/>
        <v>0</v>
      </c>
    </row>
    <row r="99" spans="1:5" x14ac:dyDescent="0.25">
      <c r="A99" s="1175" t="s">
        <v>400</v>
      </c>
      <c r="B99" s="1176"/>
      <c r="C99" s="1176"/>
      <c r="D99" s="1176"/>
      <c r="E99" s="1177">
        <f t="shared" si="6"/>
        <v>0</v>
      </c>
    </row>
    <row r="100" spans="1:5" x14ac:dyDescent="0.25">
      <c r="A100" s="1175" t="s">
        <v>401</v>
      </c>
      <c r="B100" s="1176"/>
      <c r="C100" s="1176"/>
      <c r="D100" s="1176"/>
      <c r="E100" s="1177">
        <f t="shared" si="6"/>
        <v>0</v>
      </c>
    </row>
    <row r="101" spans="1:5" x14ac:dyDescent="0.25">
      <c r="A101" s="1175" t="s">
        <v>402</v>
      </c>
      <c r="B101" s="1176"/>
      <c r="C101" s="1176"/>
      <c r="D101" s="1176"/>
      <c r="E101" s="1177">
        <f t="shared" si="6"/>
        <v>0</v>
      </c>
    </row>
    <row r="102" spans="1:5" ht="15.75" thickBot="1" x14ac:dyDescent="0.3">
      <c r="A102" s="1178" t="s">
        <v>664</v>
      </c>
      <c r="B102" s="1179">
        <v>957307</v>
      </c>
      <c r="C102" s="1179"/>
      <c r="D102" s="1179"/>
      <c r="E102" s="1177">
        <f t="shared" si="6"/>
        <v>957307</v>
      </c>
    </row>
    <row r="103" spans="1:5" ht="15.75" thickBot="1" x14ac:dyDescent="0.3">
      <c r="A103" s="1180" t="s">
        <v>396</v>
      </c>
      <c r="B103" s="1181">
        <f>B97+SUM(B98:B102)</f>
        <v>957307</v>
      </c>
      <c r="C103" s="1181">
        <f>C97+SUM(C98:C102)</f>
        <v>0</v>
      </c>
      <c r="D103" s="1181">
        <f>D97+SUM(D98:D102)</f>
        <v>0</v>
      </c>
      <c r="E103" s="1182">
        <f>E97+SUM(E98:E102)</f>
        <v>957307</v>
      </c>
    </row>
    <row r="104" spans="1:5" ht="15.75" thickBot="1" x14ac:dyDescent="0.3">
      <c r="A104" s="1183"/>
      <c r="B104" s="1183"/>
      <c r="C104" s="1183"/>
      <c r="D104" s="1183"/>
      <c r="E104" s="1183"/>
    </row>
    <row r="105" spans="1:5" ht="15.75" thickBot="1" x14ac:dyDescent="0.3">
      <c r="A105" s="1169" t="s">
        <v>403</v>
      </c>
      <c r="B105" s="1170">
        <v>2019</v>
      </c>
      <c r="C105" s="1170">
        <v>2020</v>
      </c>
      <c r="D105" s="1170" t="s">
        <v>737</v>
      </c>
      <c r="E105" s="1171" t="s">
        <v>397</v>
      </c>
    </row>
    <row r="106" spans="1:5" x14ac:dyDescent="0.25">
      <c r="A106" s="1172" t="s">
        <v>404</v>
      </c>
      <c r="B106" s="1173">
        <v>16313</v>
      </c>
      <c r="C106" s="1173"/>
      <c r="D106" s="1173"/>
      <c r="E106" s="1174">
        <f t="shared" ref="E106:E112" si="7">SUM(B106:D106)</f>
        <v>16313</v>
      </c>
    </row>
    <row r="107" spans="1:5" x14ac:dyDescent="0.25">
      <c r="A107" s="1184" t="s">
        <v>405</v>
      </c>
      <c r="B107" s="1176">
        <v>882070</v>
      </c>
      <c r="C107" s="1176"/>
      <c r="D107" s="1176"/>
      <c r="E107" s="1177">
        <f t="shared" si="7"/>
        <v>882070</v>
      </c>
    </row>
    <row r="108" spans="1:5" x14ac:dyDescent="0.25">
      <c r="A108" s="1175" t="s">
        <v>406</v>
      </c>
      <c r="B108" s="1176">
        <v>58924</v>
      </c>
      <c r="C108" s="1176"/>
      <c r="D108" s="1176"/>
      <c r="E108" s="1177">
        <f t="shared" si="7"/>
        <v>58924</v>
      </c>
    </row>
    <row r="109" spans="1:5" x14ac:dyDescent="0.25">
      <c r="A109" s="1175" t="s">
        <v>211</v>
      </c>
      <c r="B109" s="1176"/>
      <c r="C109" s="1176"/>
      <c r="D109" s="1176"/>
      <c r="E109" s="1177">
        <f t="shared" si="7"/>
        <v>0</v>
      </c>
    </row>
    <row r="110" spans="1:5" x14ac:dyDescent="0.25">
      <c r="A110" s="1185"/>
      <c r="B110" s="1191"/>
      <c r="C110" s="1176">
        <v>0</v>
      </c>
      <c r="D110" s="1176"/>
      <c r="E110" s="1177">
        <f t="shared" si="7"/>
        <v>0</v>
      </c>
    </row>
    <row r="111" spans="1:5" x14ac:dyDescent="0.25">
      <c r="A111" s="1185"/>
      <c r="B111" s="1176"/>
      <c r="C111" s="1176"/>
      <c r="D111" s="1176"/>
      <c r="E111" s="1177">
        <f t="shared" si="7"/>
        <v>0</v>
      </c>
    </row>
    <row r="112" spans="1:5" ht="15.75" thickBot="1" x14ac:dyDescent="0.3">
      <c r="A112" s="1178"/>
      <c r="B112" s="1186"/>
      <c r="C112" s="1186"/>
      <c r="D112" s="1186"/>
      <c r="E112" s="1187">
        <f t="shared" si="7"/>
        <v>0</v>
      </c>
    </row>
    <row r="113" spans="1:5" ht="15.75" thickBot="1" x14ac:dyDescent="0.3">
      <c r="A113" s="1180" t="s">
        <v>408</v>
      </c>
      <c r="B113" s="1181">
        <f>SUM(B106:B112)</f>
        <v>957307</v>
      </c>
      <c r="C113" s="1181">
        <f>SUM(C106:C112)</f>
        <v>0</v>
      </c>
      <c r="D113" s="1181">
        <f>SUM(D106:D112)</f>
        <v>0</v>
      </c>
      <c r="E113" s="1182">
        <f>SUM(E106:E112)</f>
        <v>957307</v>
      </c>
    </row>
    <row r="114" spans="1:5" ht="15.75" x14ac:dyDescent="0.3">
      <c r="A114" s="1188"/>
      <c r="B114" s="1188"/>
      <c r="C114" s="1188"/>
      <c r="D114" s="1188"/>
      <c r="E114" s="1188"/>
    </row>
    <row r="115" spans="1:5" x14ac:dyDescent="0.25">
      <c r="A115" s="1663" t="s">
        <v>698</v>
      </c>
      <c r="B115" s="1663"/>
      <c r="C115" s="1663"/>
      <c r="D115" s="1663"/>
      <c r="E115" s="1663"/>
    </row>
    <row r="116" spans="1:5" ht="16.5" thickBot="1" x14ac:dyDescent="0.35">
      <c r="A116" s="1188"/>
      <c r="B116" s="1188"/>
      <c r="C116" s="1188"/>
      <c r="D116" s="1188"/>
      <c r="E116" s="1188"/>
    </row>
    <row r="117" spans="1:5" ht="16.5" thickBot="1" x14ac:dyDescent="0.35">
      <c r="A117" s="1669" t="s">
        <v>409</v>
      </c>
      <c r="B117" s="1669"/>
      <c r="C117" s="1669"/>
      <c r="D117" s="1670" t="s">
        <v>410</v>
      </c>
      <c r="E117" s="1670"/>
    </row>
    <row r="118" spans="1:5" x14ac:dyDescent="0.25">
      <c r="A118" s="1671"/>
      <c r="B118" s="1671"/>
      <c r="C118" s="1671"/>
      <c r="D118" s="1672"/>
      <c r="E118" s="1672"/>
    </row>
    <row r="119" spans="1:5" ht="15.75" thickBot="1" x14ac:dyDescent="0.3">
      <c r="A119" s="1667"/>
      <c r="B119" s="1667"/>
      <c r="C119" s="1667"/>
      <c r="D119" s="1668"/>
      <c r="E119" s="1668"/>
    </row>
    <row r="120" spans="1:5" ht="16.5" thickBot="1" x14ac:dyDescent="0.35">
      <c r="A120" s="1665" t="s">
        <v>408</v>
      </c>
      <c r="B120" s="1665"/>
      <c r="C120" s="1665"/>
      <c r="D120" s="1666">
        <f>SUM(D118:E119)</f>
        <v>0</v>
      </c>
      <c r="E120" s="1666"/>
    </row>
    <row r="121" spans="1:5" ht="15.75" x14ac:dyDescent="0.3">
      <c r="A121" s="1162" t="s">
        <v>800</v>
      </c>
      <c r="B121" s="1189"/>
      <c r="C121" s="1189"/>
      <c r="D121" s="1190"/>
      <c r="E121" s="1190"/>
    </row>
    <row r="122" spans="1:5" ht="15.75" x14ac:dyDescent="0.3">
      <c r="A122" s="1162" t="s">
        <v>697</v>
      </c>
      <c r="B122" s="1162"/>
      <c r="C122" s="1162"/>
      <c r="D122" s="1162"/>
      <c r="E122" s="1162"/>
    </row>
    <row r="123" spans="1:5" ht="18" x14ac:dyDescent="0.25">
      <c r="A123" s="1661" t="s">
        <v>393</v>
      </c>
      <c r="B123" s="1661"/>
      <c r="C123" s="1661"/>
      <c r="D123" s="1661"/>
      <c r="E123" s="1661"/>
    </row>
    <row r="124" spans="1:5" x14ac:dyDescent="0.25">
      <c r="A124" s="1662" t="s">
        <v>394</v>
      </c>
      <c r="B124" s="1662"/>
      <c r="C124" s="1662"/>
      <c r="D124" s="1662"/>
      <c r="E124" s="1662"/>
    </row>
    <row r="125" spans="1:5" ht="37.5" customHeight="1" thickBot="1" x14ac:dyDescent="0.35">
      <c r="A125" s="1167" t="s">
        <v>662</v>
      </c>
      <c r="B125" s="1664" t="s">
        <v>666</v>
      </c>
      <c r="C125" s="1664"/>
      <c r="D125" s="1664"/>
      <c r="E125" s="1168" t="s">
        <v>395</v>
      </c>
    </row>
    <row r="126" spans="1:5" ht="15.75" thickBot="1" x14ac:dyDescent="0.3">
      <c r="A126" s="1169" t="s">
        <v>396</v>
      </c>
      <c r="B126" s="1170">
        <v>2019</v>
      </c>
      <c r="C126" s="1170">
        <v>2020</v>
      </c>
      <c r="D126" s="1170" t="s">
        <v>737</v>
      </c>
      <c r="E126" s="1171" t="s">
        <v>397</v>
      </c>
    </row>
    <row r="127" spans="1:5" x14ac:dyDescent="0.25">
      <c r="A127" s="1172" t="s">
        <v>398</v>
      </c>
      <c r="B127" s="1173"/>
      <c r="C127" s="1173"/>
      <c r="D127" s="1173"/>
      <c r="E127" s="1174">
        <f t="shared" ref="E127:E132" si="8">SUM(B127:D127)</f>
        <v>0</v>
      </c>
    </row>
    <row r="128" spans="1:5" x14ac:dyDescent="0.25">
      <c r="A128" s="1175" t="s">
        <v>399</v>
      </c>
      <c r="B128" s="1176"/>
      <c r="C128" s="1176"/>
      <c r="D128" s="1176"/>
      <c r="E128" s="1177">
        <f t="shared" si="8"/>
        <v>0</v>
      </c>
    </row>
    <row r="129" spans="1:5" x14ac:dyDescent="0.25">
      <c r="A129" s="1175" t="s">
        <v>400</v>
      </c>
      <c r="B129" s="1176"/>
      <c r="C129" s="1176"/>
      <c r="D129" s="1176"/>
      <c r="E129" s="1177">
        <f t="shared" si="8"/>
        <v>0</v>
      </c>
    </row>
    <row r="130" spans="1:5" x14ac:dyDescent="0.25">
      <c r="A130" s="1175" t="s">
        <v>401</v>
      </c>
      <c r="B130" s="1176"/>
      <c r="C130" s="1176"/>
      <c r="D130" s="1176"/>
      <c r="E130" s="1177">
        <f t="shared" si="8"/>
        <v>0</v>
      </c>
    </row>
    <row r="131" spans="1:5" x14ac:dyDescent="0.25">
      <c r="A131" s="1175" t="s">
        <v>402</v>
      </c>
      <c r="B131" s="1176"/>
      <c r="C131" s="1176"/>
      <c r="D131" s="1176"/>
      <c r="E131" s="1177">
        <f t="shared" si="8"/>
        <v>0</v>
      </c>
    </row>
    <row r="132" spans="1:5" ht="15.75" thickBot="1" x14ac:dyDescent="0.3">
      <c r="A132" s="1178" t="s">
        <v>664</v>
      </c>
      <c r="B132" s="1179">
        <v>238129</v>
      </c>
      <c r="C132" s="1179"/>
      <c r="D132" s="1179"/>
      <c r="E132" s="1177">
        <f t="shared" si="8"/>
        <v>238129</v>
      </c>
    </row>
    <row r="133" spans="1:5" ht="15.75" thickBot="1" x14ac:dyDescent="0.3">
      <c r="A133" s="1180" t="s">
        <v>396</v>
      </c>
      <c r="B133" s="1181">
        <f>B127+SUM(B128:B132)</f>
        <v>238129</v>
      </c>
      <c r="C133" s="1181">
        <f>C127+SUM(C128:C132)</f>
        <v>0</v>
      </c>
      <c r="D133" s="1181">
        <f>D127+SUM(D128:D132)</f>
        <v>0</v>
      </c>
      <c r="E133" s="1182">
        <f>E127+SUM(E128:E132)</f>
        <v>238129</v>
      </c>
    </row>
    <row r="134" spans="1:5" ht="15.75" thickBot="1" x14ac:dyDescent="0.3">
      <c r="A134" s="1183"/>
      <c r="B134" s="1183"/>
      <c r="C134" s="1183"/>
      <c r="D134" s="1183"/>
      <c r="E134" s="1183"/>
    </row>
    <row r="135" spans="1:5" ht="15.75" thickBot="1" x14ac:dyDescent="0.3">
      <c r="A135" s="1169" t="s">
        <v>403</v>
      </c>
      <c r="B135" s="1170">
        <v>2019</v>
      </c>
      <c r="C135" s="1170">
        <v>2020</v>
      </c>
      <c r="D135" s="1170" t="s">
        <v>737</v>
      </c>
      <c r="E135" s="1171" t="s">
        <v>397</v>
      </c>
    </row>
    <row r="136" spans="1:5" x14ac:dyDescent="0.25">
      <c r="A136" s="1172" t="s">
        <v>404</v>
      </c>
      <c r="B136" s="1173">
        <v>6250</v>
      </c>
      <c r="C136" s="1173"/>
      <c r="D136" s="1173"/>
      <c r="E136" s="1174">
        <f t="shared" ref="E136:E142" si="9">SUM(B136:D136)</f>
        <v>6250</v>
      </c>
    </row>
    <row r="137" spans="1:5" x14ac:dyDescent="0.25">
      <c r="A137" s="1184" t="s">
        <v>405</v>
      </c>
      <c r="B137" s="1176">
        <v>215584</v>
      </c>
      <c r="C137" s="1176"/>
      <c r="D137" s="1176"/>
      <c r="E137" s="1177">
        <f t="shared" si="9"/>
        <v>215584</v>
      </c>
    </row>
    <row r="138" spans="1:5" x14ac:dyDescent="0.25">
      <c r="A138" s="1175" t="s">
        <v>406</v>
      </c>
      <c r="B138" s="1176">
        <v>16295</v>
      </c>
      <c r="C138" s="1176"/>
      <c r="D138" s="1176"/>
      <c r="E138" s="1177">
        <f t="shared" si="9"/>
        <v>16295</v>
      </c>
    </row>
    <row r="139" spans="1:5" x14ac:dyDescent="0.25">
      <c r="A139" s="1175" t="s">
        <v>407</v>
      </c>
      <c r="B139" s="1176"/>
      <c r="C139" s="1176"/>
      <c r="D139" s="1176"/>
      <c r="E139" s="1177">
        <f t="shared" si="9"/>
        <v>0</v>
      </c>
    </row>
    <row r="140" spans="1:5" x14ac:dyDescent="0.25">
      <c r="A140" s="1185"/>
      <c r="B140" s="1191"/>
      <c r="C140" s="1176"/>
      <c r="D140" s="1176"/>
      <c r="E140" s="1177">
        <f t="shared" si="9"/>
        <v>0</v>
      </c>
    </row>
    <row r="141" spans="1:5" x14ac:dyDescent="0.25">
      <c r="A141" s="1185"/>
      <c r="B141" s="1176"/>
      <c r="C141" s="1176"/>
      <c r="D141" s="1176"/>
      <c r="E141" s="1177">
        <f t="shared" si="9"/>
        <v>0</v>
      </c>
    </row>
    <row r="142" spans="1:5" ht="15.75" thickBot="1" x14ac:dyDescent="0.3">
      <c r="A142" s="1178"/>
      <c r="B142" s="1186"/>
      <c r="C142" s="1186"/>
      <c r="D142" s="1186"/>
      <c r="E142" s="1187">
        <f t="shared" si="9"/>
        <v>0</v>
      </c>
    </row>
    <row r="143" spans="1:5" ht="15.75" thickBot="1" x14ac:dyDescent="0.3">
      <c r="A143" s="1180" t="s">
        <v>408</v>
      </c>
      <c r="B143" s="1181">
        <f>SUM(B136:B142)</f>
        <v>238129</v>
      </c>
      <c r="C143" s="1181">
        <f>SUM(C136:C142)</f>
        <v>0</v>
      </c>
      <c r="D143" s="1181">
        <f>SUM(D136:D142)</f>
        <v>0</v>
      </c>
      <c r="E143" s="1182">
        <f>SUM(E136:E142)</f>
        <v>238129</v>
      </c>
    </row>
    <row r="144" spans="1:5" ht="15.75" x14ac:dyDescent="0.3">
      <c r="A144" s="1188"/>
      <c r="B144" s="1188"/>
      <c r="C144" s="1188"/>
      <c r="D144" s="1188"/>
      <c r="E144" s="1188"/>
    </row>
    <row r="145" spans="1:5" x14ac:dyDescent="0.25">
      <c r="A145" s="1663" t="s">
        <v>698</v>
      </c>
      <c r="B145" s="1663"/>
      <c r="C145" s="1663"/>
      <c r="D145" s="1663"/>
      <c r="E145" s="1663"/>
    </row>
    <row r="146" spans="1:5" ht="16.5" thickBot="1" x14ac:dyDescent="0.35">
      <c r="A146" s="1188"/>
      <c r="B146" s="1188"/>
      <c r="C146" s="1188"/>
      <c r="D146" s="1188"/>
      <c r="E146" s="1188"/>
    </row>
    <row r="147" spans="1:5" ht="16.5" thickBot="1" x14ac:dyDescent="0.35">
      <c r="A147" s="1669" t="s">
        <v>409</v>
      </c>
      <c r="B147" s="1669"/>
      <c r="C147" s="1669"/>
      <c r="D147" s="1670" t="s">
        <v>410</v>
      </c>
      <c r="E147" s="1670"/>
    </row>
    <row r="148" spans="1:5" x14ac:dyDescent="0.25">
      <c r="A148" s="1671"/>
      <c r="B148" s="1671"/>
      <c r="C148" s="1671"/>
      <c r="D148" s="1672"/>
      <c r="E148" s="1672"/>
    </row>
    <row r="149" spans="1:5" ht="15.75" thickBot="1" x14ac:dyDescent="0.3">
      <c r="A149" s="1667"/>
      <c r="B149" s="1667"/>
      <c r="C149" s="1667"/>
      <c r="D149" s="1668"/>
      <c r="E149" s="1668"/>
    </row>
    <row r="150" spans="1:5" ht="16.5" thickBot="1" x14ac:dyDescent="0.35">
      <c r="A150" s="1665" t="s">
        <v>408</v>
      </c>
      <c r="B150" s="1665"/>
      <c r="C150" s="1665"/>
      <c r="D150" s="1666">
        <f>SUM(D148:E149)</f>
        <v>0</v>
      </c>
      <c r="E150" s="1666"/>
    </row>
    <row r="151" spans="1:5" ht="15.75" x14ac:dyDescent="0.3">
      <c r="A151" s="1162" t="s">
        <v>801</v>
      </c>
      <c r="B151" s="1189"/>
      <c r="C151" s="1189"/>
      <c r="D151" s="1190"/>
      <c r="E151" s="1190"/>
    </row>
    <row r="152" spans="1:5" ht="15.75" x14ac:dyDescent="0.3">
      <c r="A152" s="1162" t="s">
        <v>699</v>
      </c>
      <c r="B152" s="1162"/>
      <c r="C152" s="1162"/>
      <c r="D152" s="1162"/>
      <c r="E152" s="1162"/>
    </row>
    <row r="153" spans="1:5" ht="18" x14ac:dyDescent="0.25">
      <c r="A153" s="1661" t="s">
        <v>393</v>
      </c>
      <c r="B153" s="1661"/>
      <c r="C153" s="1661"/>
      <c r="D153" s="1661"/>
      <c r="E153" s="1661"/>
    </row>
    <row r="154" spans="1:5" x14ac:dyDescent="0.25">
      <c r="A154" s="1662" t="s">
        <v>394</v>
      </c>
      <c r="B154" s="1662"/>
      <c r="C154" s="1662"/>
      <c r="D154" s="1662"/>
      <c r="E154" s="1662"/>
    </row>
    <row r="155" spans="1:5" ht="37.5" customHeight="1" thickBot="1" x14ac:dyDescent="0.35">
      <c r="A155" s="1167" t="s">
        <v>662</v>
      </c>
      <c r="B155" s="1664" t="s">
        <v>577</v>
      </c>
      <c r="C155" s="1664"/>
      <c r="D155" s="1664"/>
      <c r="E155" s="1168" t="s">
        <v>395</v>
      </c>
    </row>
    <row r="156" spans="1:5" ht="15.75" thickBot="1" x14ac:dyDescent="0.3">
      <c r="A156" s="1169" t="s">
        <v>396</v>
      </c>
      <c r="B156" s="1170">
        <v>2019</v>
      </c>
      <c r="C156" s="1170">
        <v>2020</v>
      </c>
      <c r="D156" s="1170" t="s">
        <v>737</v>
      </c>
      <c r="E156" s="1171" t="s">
        <v>397</v>
      </c>
    </row>
    <row r="157" spans="1:5" x14ac:dyDescent="0.25">
      <c r="A157" s="1172" t="s">
        <v>398</v>
      </c>
      <c r="B157" s="1173">
        <v>0</v>
      </c>
      <c r="C157" s="1173"/>
      <c r="D157" s="1173"/>
      <c r="E157" s="1174">
        <f t="shared" ref="E157:E162" si="10">SUM(B157:D157)</f>
        <v>0</v>
      </c>
    </row>
    <row r="158" spans="1:5" x14ac:dyDescent="0.25">
      <c r="A158" s="1175" t="s">
        <v>399</v>
      </c>
      <c r="B158" s="1176"/>
      <c r="C158" s="1176"/>
      <c r="D158" s="1176"/>
      <c r="E158" s="1177">
        <f t="shared" si="10"/>
        <v>0</v>
      </c>
    </row>
    <row r="159" spans="1:5" x14ac:dyDescent="0.25">
      <c r="A159" s="1175" t="s">
        <v>400</v>
      </c>
      <c r="B159" s="1176"/>
      <c r="C159" s="1176"/>
      <c r="D159" s="1176"/>
      <c r="E159" s="1177">
        <f t="shared" si="10"/>
        <v>0</v>
      </c>
    </row>
    <row r="160" spans="1:5" x14ac:dyDescent="0.25">
      <c r="A160" s="1175" t="s">
        <v>401</v>
      </c>
      <c r="B160" s="1176"/>
      <c r="C160" s="1176"/>
      <c r="D160" s="1176"/>
      <c r="E160" s="1177">
        <f t="shared" si="10"/>
        <v>0</v>
      </c>
    </row>
    <row r="161" spans="1:7" x14ac:dyDescent="0.25">
      <c r="A161" s="1175" t="s">
        <v>402</v>
      </c>
      <c r="B161" s="1176"/>
      <c r="C161" s="1176"/>
      <c r="D161" s="1176"/>
      <c r="E161" s="1177">
        <f t="shared" si="10"/>
        <v>0</v>
      </c>
    </row>
    <row r="162" spans="1:7" ht="15.75" thickBot="1" x14ac:dyDescent="0.3">
      <c r="A162" s="1178" t="s">
        <v>736</v>
      </c>
      <c r="B162" s="1179">
        <v>1658</v>
      </c>
      <c r="C162" s="1179"/>
      <c r="D162" s="1179"/>
      <c r="E162" s="1177">
        <f t="shared" si="10"/>
        <v>1658</v>
      </c>
    </row>
    <row r="163" spans="1:7" ht="15.75" thickBot="1" x14ac:dyDescent="0.3">
      <c r="A163" s="1180" t="s">
        <v>396</v>
      </c>
      <c r="B163" s="1181">
        <f>B157+SUM(B158:B162)</f>
        <v>1658</v>
      </c>
      <c r="C163" s="1181">
        <f>C157+SUM(C158:C162)</f>
        <v>0</v>
      </c>
      <c r="D163" s="1181">
        <f>D157+SUM(D158:D162)</f>
        <v>0</v>
      </c>
      <c r="E163" s="1182">
        <f>E157+SUM(E158:E162)</f>
        <v>1658</v>
      </c>
    </row>
    <row r="164" spans="1:7" ht="15.75" thickBot="1" x14ac:dyDescent="0.3">
      <c r="A164" s="1183"/>
      <c r="B164" s="1183"/>
      <c r="C164" s="1183"/>
      <c r="D164" s="1183"/>
      <c r="E164" s="1183"/>
    </row>
    <row r="165" spans="1:7" ht="15.75" thickBot="1" x14ac:dyDescent="0.3">
      <c r="A165" s="1169" t="s">
        <v>403</v>
      </c>
      <c r="B165" s="1170">
        <v>2019</v>
      </c>
      <c r="C165" s="1170">
        <v>2020</v>
      </c>
      <c r="D165" s="1170" t="s">
        <v>737</v>
      </c>
      <c r="E165" s="1171" t="s">
        <v>397</v>
      </c>
    </row>
    <row r="166" spans="1:7" x14ac:dyDescent="0.25">
      <c r="A166" s="1172" t="s">
        <v>404</v>
      </c>
      <c r="B166" s="1173">
        <v>0</v>
      </c>
      <c r="C166" s="1173"/>
      <c r="D166" s="1173"/>
      <c r="E166" s="1174">
        <f t="shared" ref="E166:E172" si="11">SUM(B166:D166)</f>
        <v>0</v>
      </c>
    </row>
    <row r="167" spans="1:7" x14ac:dyDescent="0.25">
      <c r="A167" s="1184" t="s">
        <v>405</v>
      </c>
      <c r="B167" s="1176">
        <v>1556</v>
      </c>
      <c r="C167" s="1176"/>
      <c r="D167" s="1176"/>
      <c r="E167" s="1177">
        <f t="shared" si="11"/>
        <v>1556</v>
      </c>
    </row>
    <row r="168" spans="1:7" x14ac:dyDescent="0.25">
      <c r="A168" s="1175" t="s">
        <v>406</v>
      </c>
      <c r="B168" s="1176">
        <v>102</v>
      </c>
      <c r="C168" s="1176"/>
      <c r="D168" s="1176"/>
      <c r="E168" s="1177">
        <f t="shared" si="11"/>
        <v>102</v>
      </c>
    </row>
    <row r="169" spans="1:7" x14ac:dyDescent="0.25">
      <c r="A169" s="1175" t="s">
        <v>407</v>
      </c>
      <c r="B169" s="1176"/>
      <c r="C169" s="1176"/>
      <c r="D169" s="1176"/>
      <c r="E169" s="1177">
        <f t="shared" si="11"/>
        <v>0</v>
      </c>
    </row>
    <row r="170" spans="1:7" x14ac:dyDescent="0.25">
      <c r="A170" s="1185"/>
      <c r="B170" s="1191"/>
      <c r="C170" s="1176"/>
      <c r="D170" s="1176"/>
      <c r="E170" s="1177">
        <f t="shared" si="11"/>
        <v>0</v>
      </c>
    </row>
    <row r="171" spans="1:7" x14ac:dyDescent="0.25">
      <c r="A171" s="1185"/>
      <c r="B171" s="1176"/>
      <c r="C171" s="1176"/>
      <c r="D171" s="1176"/>
      <c r="E171" s="1177">
        <f t="shared" si="11"/>
        <v>0</v>
      </c>
    </row>
    <row r="172" spans="1:7" ht="15.75" thickBot="1" x14ac:dyDescent="0.3">
      <c r="A172" s="1178"/>
      <c r="B172" s="1186"/>
      <c r="C172" s="1186"/>
      <c r="D172" s="1186"/>
      <c r="E172" s="1187">
        <f t="shared" si="11"/>
        <v>0</v>
      </c>
    </row>
    <row r="173" spans="1:7" ht="15.75" thickBot="1" x14ac:dyDescent="0.3">
      <c r="A173" s="1180" t="s">
        <v>408</v>
      </c>
      <c r="B173" s="1181">
        <f>SUM(B166:B172)</f>
        <v>1658</v>
      </c>
      <c r="C173" s="1181">
        <f>SUM(C166:C172)</f>
        <v>0</v>
      </c>
      <c r="D173" s="1181">
        <f>SUM(D166:D172)</f>
        <v>0</v>
      </c>
      <c r="E173" s="1182">
        <f>SUM(E166:E172)</f>
        <v>1658</v>
      </c>
      <c r="G173" s="1232"/>
    </row>
    <row r="174" spans="1:7" ht="15.75" x14ac:dyDescent="0.3">
      <c r="A174" s="1188"/>
      <c r="B174" s="1188"/>
      <c r="C174" s="1188"/>
      <c r="D174" s="1188"/>
      <c r="E174" s="1188"/>
    </row>
    <row r="175" spans="1:7" x14ac:dyDescent="0.25">
      <c r="A175" s="1663" t="s">
        <v>698</v>
      </c>
      <c r="B175" s="1663"/>
      <c r="C175" s="1663"/>
      <c r="D175" s="1663"/>
      <c r="E175" s="1663"/>
    </row>
    <row r="176" spans="1:7" ht="16.5" thickBot="1" x14ac:dyDescent="0.35">
      <c r="A176" s="1188"/>
      <c r="B176" s="1188"/>
      <c r="C176" s="1188"/>
      <c r="D176" s="1188"/>
      <c r="E176" s="1188"/>
    </row>
    <row r="177" spans="1:5" ht="16.5" thickBot="1" x14ac:dyDescent="0.35">
      <c r="A177" s="1669" t="s">
        <v>409</v>
      </c>
      <c r="B177" s="1669"/>
      <c r="C177" s="1669"/>
      <c r="D177" s="1670" t="s">
        <v>410</v>
      </c>
      <c r="E177" s="1670"/>
    </row>
    <row r="178" spans="1:5" x14ac:dyDescent="0.25">
      <c r="A178" s="1671"/>
      <c r="B178" s="1671"/>
      <c r="C178" s="1671"/>
      <c r="D178" s="1672"/>
      <c r="E178" s="1672"/>
    </row>
    <row r="179" spans="1:5" ht="15.75" thickBot="1" x14ac:dyDescent="0.3">
      <c r="A179" s="1667"/>
      <c r="B179" s="1667"/>
      <c r="C179" s="1667"/>
      <c r="D179" s="1668"/>
      <c r="E179" s="1668"/>
    </row>
    <row r="180" spans="1:5" ht="16.5" thickBot="1" x14ac:dyDescent="0.35">
      <c r="A180" s="1665" t="s">
        <v>408</v>
      </c>
      <c r="B180" s="1665"/>
      <c r="C180" s="1665"/>
      <c r="D180" s="1666">
        <f>SUM(D178:E179)</f>
        <v>0</v>
      </c>
      <c r="E180" s="1666"/>
    </row>
    <row r="181" spans="1:5" ht="15.75" x14ac:dyDescent="0.3">
      <c r="A181" s="1162" t="s">
        <v>802</v>
      </c>
    </row>
    <row r="182" spans="1:5" ht="15.75" x14ac:dyDescent="0.3">
      <c r="A182" s="1162" t="s">
        <v>700</v>
      </c>
      <c r="B182" s="1162"/>
      <c r="C182" s="1162"/>
      <c r="D182" s="1162"/>
      <c r="E182" s="1162"/>
    </row>
    <row r="183" spans="1:5" ht="18" x14ac:dyDescent="0.25">
      <c r="A183" s="1661" t="s">
        <v>393</v>
      </c>
      <c r="B183" s="1661"/>
      <c r="C183" s="1661"/>
      <c r="D183" s="1661"/>
      <c r="E183" s="1661"/>
    </row>
    <row r="184" spans="1:5" x14ac:dyDescent="0.25">
      <c r="A184" s="1662" t="s">
        <v>394</v>
      </c>
      <c r="B184" s="1662"/>
      <c r="C184" s="1662"/>
      <c r="D184" s="1662"/>
      <c r="E184" s="1662"/>
    </row>
    <row r="185" spans="1:5" ht="37.5" customHeight="1" thickBot="1" x14ac:dyDescent="0.35">
      <c r="A185" s="1167" t="s">
        <v>662</v>
      </c>
      <c r="B185" s="1664" t="s">
        <v>667</v>
      </c>
      <c r="C185" s="1664"/>
      <c r="D185" s="1664"/>
      <c r="E185" s="1168" t="s">
        <v>395</v>
      </c>
    </row>
    <row r="186" spans="1:5" ht="15.75" thickBot="1" x14ac:dyDescent="0.3">
      <c r="A186" s="1169" t="s">
        <v>396</v>
      </c>
      <c r="B186" s="1170">
        <v>2019</v>
      </c>
      <c r="C186" s="1170">
        <v>2020</v>
      </c>
      <c r="D186" s="1170" t="s">
        <v>737</v>
      </c>
      <c r="E186" s="1171" t="s">
        <v>397</v>
      </c>
    </row>
    <row r="187" spans="1:5" x14ac:dyDescent="0.25">
      <c r="A187" s="1172" t="s">
        <v>398</v>
      </c>
      <c r="B187" s="1173"/>
      <c r="C187" s="1173"/>
      <c r="D187" s="1173"/>
      <c r="E187" s="1174">
        <f t="shared" ref="E187:E192" si="12">SUM(B187:D187)</f>
        <v>0</v>
      </c>
    </row>
    <row r="188" spans="1:5" x14ac:dyDescent="0.25">
      <c r="A188" s="1175" t="s">
        <v>399</v>
      </c>
      <c r="B188" s="1176"/>
      <c r="C188" s="1176"/>
      <c r="D188" s="1176"/>
      <c r="E188" s="1177">
        <f t="shared" si="12"/>
        <v>0</v>
      </c>
    </row>
    <row r="189" spans="1:5" x14ac:dyDescent="0.25">
      <c r="A189" s="1175" t="s">
        <v>400</v>
      </c>
      <c r="B189" s="1176"/>
      <c r="C189" s="1176"/>
      <c r="D189" s="1176"/>
      <c r="E189" s="1177">
        <f t="shared" si="12"/>
        <v>0</v>
      </c>
    </row>
    <row r="190" spans="1:5" x14ac:dyDescent="0.25">
      <c r="A190" s="1175" t="s">
        <v>401</v>
      </c>
      <c r="B190" s="1176"/>
      <c r="C190" s="1176"/>
      <c r="D190" s="1176"/>
      <c r="E190" s="1177">
        <f t="shared" si="12"/>
        <v>0</v>
      </c>
    </row>
    <row r="191" spans="1:5" x14ac:dyDescent="0.25">
      <c r="A191" s="1175" t="s">
        <v>402</v>
      </c>
      <c r="B191" s="1176"/>
      <c r="C191" s="1176"/>
      <c r="D191" s="1176"/>
      <c r="E191" s="1177">
        <f t="shared" si="12"/>
        <v>0</v>
      </c>
    </row>
    <row r="192" spans="1:5" ht="15.75" thickBot="1" x14ac:dyDescent="0.3">
      <c r="A192" s="1178" t="s">
        <v>664</v>
      </c>
      <c r="B192" s="1179">
        <v>39080</v>
      </c>
      <c r="C192" s="1179"/>
      <c r="D192" s="1179"/>
      <c r="E192" s="1177">
        <f t="shared" si="12"/>
        <v>39080</v>
      </c>
    </row>
    <row r="193" spans="1:5" ht="15.75" thickBot="1" x14ac:dyDescent="0.3">
      <c r="A193" s="1180" t="s">
        <v>396</v>
      </c>
      <c r="B193" s="1181">
        <f>B187+SUM(B188:B192)</f>
        <v>39080</v>
      </c>
      <c r="C193" s="1181">
        <f>C187+SUM(C188:C192)</f>
        <v>0</v>
      </c>
      <c r="D193" s="1181">
        <f>D187+SUM(D188:D192)</f>
        <v>0</v>
      </c>
      <c r="E193" s="1182">
        <f>E187+SUM(E188:E192)</f>
        <v>39080</v>
      </c>
    </row>
    <row r="194" spans="1:5" ht="15.75" thickBot="1" x14ac:dyDescent="0.3">
      <c r="A194" s="1183"/>
      <c r="B194" s="1183"/>
      <c r="C194" s="1183"/>
      <c r="D194" s="1183"/>
      <c r="E194" s="1183"/>
    </row>
    <row r="195" spans="1:5" ht="15.75" thickBot="1" x14ac:dyDescent="0.3">
      <c r="A195" s="1169" t="s">
        <v>403</v>
      </c>
      <c r="B195" s="1170">
        <v>2019</v>
      </c>
      <c r="C195" s="1170">
        <v>2020</v>
      </c>
      <c r="D195" s="1170" t="s">
        <v>737</v>
      </c>
      <c r="E195" s="1171" t="s">
        <v>397</v>
      </c>
    </row>
    <row r="196" spans="1:5" x14ac:dyDescent="0.25">
      <c r="A196" s="1172" t="s">
        <v>404</v>
      </c>
      <c r="B196" s="1173">
        <v>2498</v>
      </c>
      <c r="C196" s="1173"/>
      <c r="D196" s="1173"/>
      <c r="E196" s="1174">
        <f t="shared" ref="E196:E202" si="13">SUM(B196:D196)</f>
        <v>2498</v>
      </c>
    </row>
    <row r="197" spans="1:5" x14ac:dyDescent="0.25">
      <c r="A197" s="1184" t="s">
        <v>405</v>
      </c>
      <c r="B197" s="1176"/>
      <c r="C197" s="1176"/>
      <c r="D197" s="1176"/>
      <c r="E197" s="1177">
        <f t="shared" si="13"/>
        <v>0</v>
      </c>
    </row>
    <row r="198" spans="1:5" x14ac:dyDescent="0.25">
      <c r="A198" s="1175" t="s">
        <v>406</v>
      </c>
      <c r="B198" s="1176">
        <v>18291</v>
      </c>
      <c r="C198" s="1176">
        <v>18291</v>
      </c>
      <c r="D198" s="1176"/>
      <c r="E198" s="1177">
        <f t="shared" si="13"/>
        <v>36582</v>
      </c>
    </row>
    <row r="199" spans="1:5" x14ac:dyDescent="0.25">
      <c r="A199" s="1175" t="s">
        <v>407</v>
      </c>
      <c r="B199" s="1176"/>
      <c r="C199" s="1176"/>
      <c r="D199" s="1176"/>
      <c r="E199" s="1177">
        <f t="shared" si="13"/>
        <v>0</v>
      </c>
    </row>
    <row r="200" spans="1:5" x14ac:dyDescent="0.25">
      <c r="A200" s="1185"/>
      <c r="B200" s="1191"/>
      <c r="C200" s="1176"/>
      <c r="D200" s="1176"/>
      <c r="E200" s="1177">
        <f t="shared" si="13"/>
        <v>0</v>
      </c>
    </row>
    <row r="201" spans="1:5" x14ac:dyDescent="0.25">
      <c r="A201" s="1185"/>
      <c r="B201" s="1176"/>
      <c r="C201" s="1176"/>
      <c r="D201" s="1176"/>
      <c r="E201" s="1177">
        <f t="shared" si="13"/>
        <v>0</v>
      </c>
    </row>
    <row r="202" spans="1:5" ht="15.75" thickBot="1" x14ac:dyDescent="0.3">
      <c r="A202" s="1178"/>
      <c r="B202" s="1186"/>
      <c r="C202" s="1186"/>
      <c r="D202" s="1186"/>
      <c r="E202" s="1187">
        <f t="shared" si="13"/>
        <v>0</v>
      </c>
    </row>
    <row r="203" spans="1:5" ht="15.75" thickBot="1" x14ac:dyDescent="0.3">
      <c r="A203" s="1180" t="s">
        <v>408</v>
      </c>
      <c r="B203" s="1181">
        <f>SUM(B196:B202)</f>
        <v>20789</v>
      </c>
      <c r="C203" s="1181">
        <f>SUM(C196:C202)</f>
        <v>18291</v>
      </c>
      <c r="D203" s="1181">
        <f>SUM(D196:D202)</f>
        <v>0</v>
      </c>
      <c r="E203" s="1182">
        <f>SUM(E196:E202)</f>
        <v>39080</v>
      </c>
    </row>
    <row r="204" spans="1:5" ht="15.75" x14ac:dyDescent="0.3">
      <c r="A204" s="1188"/>
      <c r="B204" s="1188"/>
      <c r="C204" s="1188"/>
      <c r="D204" s="1188"/>
      <c r="E204" s="1188"/>
    </row>
    <row r="205" spans="1:5" x14ac:dyDescent="0.25">
      <c r="A205" s="1663" t="s">
        <v>698</v>
      </c>
      <c r="B205" s="1663"/>
      <c r="C205" s="1663"/>
      <c r="D205" s="1663"/>
      <c r="E205" s="1663"/>
    </row>
    <row r="206" spans="1:5" ht="16.5" thickBot="1" x14ac:dyDescent="0.35">
      <c r="A206" s="1188"/>
      <c r="B206" s="1188"/>
      <c r="C206" s="1188"/>
      <c r="D206" s="1188"/>
      <c r="E206" s="1188"/>
    </row>
    <row r="207" spans="1:5" ht="16.5" thickBot="1" x14ac:dyDescent="0.35">
      <c r="A207" s="1669" t="s">
        <v>409</v>
      </c>
      <c r="B207" s="1669"/>
      <c r="C207" s="1669"/>
      <c r="D207" s="1670" t="s">
        <v>410</v>
      </c>
      <c r="E207" s="1670"/>
    </row>
    <row r="208" spans="1:5" x14ac:dyDescent="0.25">
      <c r="A208" s="1671"/>
      <c r="B208" s="1671"/>
      <c r="C208" s="1671"/>
      <c r="D208" s="1672"/>
      <c r="E208" s="1672"/>
    </row>
    <row r="209" spans="1:5" ht="15.75" thickBot="1" x14ac:dyDescent="0.3">
      <c r="A209" s="1667"/>
      <c r="B209" s="1667"/>
      <c r="C209" s="1667"/>
      <c r="D209" s="1668"/>
      <c r="E209" s="1668"/>
    </row>
    <row r="210" spans="1:5" ht="16.5" thickBot="1" x14ac:dyDescent="0.35">
      <c r="A210" s="1665" t="s">
        <v>408</v>
      </c>
      <c r="B210" s="1665"/>
      <c r="C210" s="1665"/>
      <c r="D210" s="1666">
        <f>SUM(D208:E209)</f>
        <v>0</v>
      </c>
      <c r="E210" s="1666"/>
    </row>
    <row r="211" spans="1:5" ht="15.75" x14ac:dyDescent="0.3">
      <c r="A211" s="1162" t="s">
        <v>803</v>
      </c>
    </row>
    <row r="212" spans="1:5" ht="15.75" x14ac:dyDescent="0.3">
      <c r="A212" s="1162" t="s">
        <v>701</v>
      </c>
      <c r="B212" s="1162"/>
      <c r="C212" s="1162"/>
      <c r="D212" s="1162"/>
      <c r="E212" s="1162"/>
    </row>
    <row r="213" spans="1:5" ht="18" x14ac:dyDescent="0.25">
      <c r="A213" s="1661" t="s">
        <v>393</v>
      </c>
      <c r="B213" s="1661"/>
      <c r="C213" s="1661"/>
      <c r="D213" s="1661"/>
      <c r="E213" s="1661"/>
    </row>
    <row r="214" spans="1:5" x14ac:dyDescent="0.25">
      <c r="A214" s="1662" t="s">
        <v>394</v>
      </c>
      <c r="B214" s="1662"/>
      <c r="C214" s="1662"/>
      <c r="D214" s="1662"/>
      <c r="E214" s="1662"/>
    </row>
    <row r="215" spans="1:5" ht="43.5" customHeight="1" thickBot="1" x14ac:dyDescent="0.35">
      <c r="A215" s="1167" t="s">
        <v>662</v>
      </c>
      <c r="B215" s="1664" t="s">
        <v>738</v>
      </c>
      <c r="C215" s="1664"/>
      <c r="D215" s="1664"/>
      <c r="E215" s="1168" t="s">
        <v>395</v>
      </c>
    </row>
    <row r="216" spans="1:5" ht="15.75" thickBot="1" x14ac:dyDescent="0.3">
      <c r="A216" s="1169" t="s">
        <v>396</v>
      </c>
      <c r="B216" s="1170">
        <v>2019</v>
      </c>
      <c r="C216" s="1170">
        <v>2020</v>
      </c>
      <c r="D216" s="1170" t="s">
        <v>737</v>
      </c>
      <c r="E216" s="1171" t="s">
        <v>397</v>
      </c>
    </row>
    <row r="217" spans="1:5" x14ac:dyDescent="0.25">
      <c r="A217" s="1172" t="s">
        <v>398</v>
      </c>
      <c r="B217" s="1173"/>
      <c r="C217" s="1173"/>
      <c r="D217" s="1173"/>
      <c r="E217" s="1174">
        <f t="shared" ref="E217:E222" si="14">SUM(B217:D217)</f>
        <v>0</v>
      </c>
    </row>
    <row r="218" spans="1:5" x14ac:dyDescent="0.25">
      <c r="A218" s="1175" t="s">
        <v>399</v>
      </c>
      <c r="B218" s="1176">
        <v>2377</v>
      </c>
      <c r="C218" s="1176"/>
      <c r="D218" s="1176"/>
      <c r="E218" s="1177">
        <f t="shared" si="14"/>
        <v>2377</v>
      </c>
    </row>
    <row r="219" spans="1:5" x14ac:dyDescent="0.25">
      <c r="A219" s="1175" t="s">
        <v>400</v>
      </c>
      <c r="B219" s="1176"/>
      <c r="C219" s="1176"/>
      <c r="D219" s="1176"/>
      <c r="E219" s="1177">
        <f t="shared" si="14"/>
        <v>0</v>
      </c>
    </row>
    <row r="220" spans="1:5" x14ac:dyDescent="0.25">
      <c r="A220" s="1175" t="s">
        <v>401</v>
      </c>
      <c r="B220" s="1176"/>
      <c r="C220" s="1176"/>
      <c r="D220" s="1176"/>
      <c r="E220" s="1177">
        <f t="shared" si="14"/>
        <v>0</v>
      </c>
    </row>
    <row r="221" spans="1:5" x14ac:dyDescent="0.25">
      <c r="A221" s="1175" t="s">
        <v>402</v>
      </c>
      <c r="B221" s="1176"/>
      <c r="C221" s="1176"/>
      <c r="D221" s="1176"/>
      <c r="E221" s="1177">
        <f t="shared" si="14"/>
        <v>0</v>
      </c>
    </row>
    <row r="222" spans="1:5" ht="15.75" thickBot="1" x14ac:dyDescent="0.3">
      <c r="A222" s="1178" t="s">
        <v>736</v>
      </c>
      <c r="B222" s="1179">
        <v>0</v>
      </c>
      <c r="C222" s="1179"/>
      <c r="D222" s="1179"/>
      <c r="E222" s="1177">
        <f t="shared" si="14"/>
        <v>0</v>
      </c>
    </row>
    <row r="223" spans="1:5" ht="15.75" thickBot="1" x14ac:dyDescent="0.3">
      <c r="A223" s="1180" t="s">
        <v>396</v>
      </c>
      <c r="B223" s="1181">
        <f>B217+SUM(B218:B222)</f>
        <v>2377</v>
      </c>
      <c r="C223" s="1181">
        <f>C217+SUM(C218:C222)</f>
        <v>0</v>
      </c>
      <c r="D223" s="1181">
        <f>D217+SUM(D218:D222)</f>
        <v>0</v>
      </c>
      <c r="E223" s="1182">
        <f>E217+SUM(E218:E222)</f>
        <v>2377</v>
      </c>
    </row>
    <row r="224" spans="1:5" ht="15.75" thickBot="1" x14ac:dyDescent="0.3">
      <c r="A224" s="1183"/>
      <c r="B224" s="1183"/>
      <c r="C224" s="1183"/>
      <c r="D224" s="1183"/>
      <c r="E224" s="1183"/>
    </row>
    <row r="225" spans="1:5" ht="15.75" thickBot="1" x14ac:dyDescent="0.3">
      <c r="A225" s="1169" t="s">
        <v>403</v>
      </c>
      <c r="B225" s="1170">
        <v>2019</v>
      </c>
      <c r="C225" s="1170">
        <v>2020</v>
      </c>
      <c r="D225" s="1170" t="s">
        <v>735</v>
      </c>
      <c r="E225" s="1171" t="s">
        <v>397</v>
      </c>
    </row>
    <row r="226" spans="1:5" x14ac:dyDescent="0.25">
      <c r="A226" s="1172" t="s">
        <v>404</v>
      </c>
      <c r="B226" s="1173">
        <v>2377</v>
      </c>
      <c r="C226" s="1173"/>
      <c r="D226" s="1173"/>
      <c r="E226" s="1174">
        <f t="shared" ref="E226:E232" si="15">SUM(B226:D226)</f>
        <v>2377</v>
      </c>
    </row>
    <row r="227" spans="1:5" x14ac:dyDescent="0.25">
      <c r="A227" s="1184" t="s">
        <v>405</v>
      </c>
      <c r="B227" s="1176"/>
      <c r="C227" s="1176"/>
      <c r="D227" s="1176"/>
      <c r="E227" s="1177">
        <f t="shared" si="15"/>
        <v>0</v>
      </c>
    </row>
    <row r="228" spans="1:5" x14ac:dyDescent="0.25">
      <c r="A228" s="1175" t="s">
        <v>406</v>
      </c>
      <c r="B228" s="1176"/>
      <c r="C228" s="1176"/>
      <c r="D228" s="1176"/>
      <c r="E228" s="1177">
        <f t="shared" si="15"/>
        <v>0</v>
      </c>
    </row>
    <row r="229" spans="1:5" x14ac:dyDescent="0.25">
      <c r="A229" s="1175" t="s">
        <v>407</v>
      </c>
      <c r="B229" s="1176"/>
      <c r="C229" s="1176"/>
      <c r="D229" s="1176"/>
      <c r="E229" s="1177">
        <f t="shared" si="15"/>
        <v>0</v>
      </c>
    </row>
    <row r="230" spans="1:5" x14ac:dyDescent="0.25">
      <c r="A230" s="1185"/>
      <c r="B230" s="1191"/>
      <c r="C230" s="1176"/>
      <c r="D230" s="1176"/>
      <c r="E230" s="1177">
        <f t="shared" si="15"/>
        <v>0</v>
      </c>
    </row>
    <row r="231" spans="1:5" x14ac:dyDescent="0.25">
      <c r="A231" s="1185"/>
      <c r="B231" s="1176"/>
      <c r="C231" s="1176"/>
      <c r="D231" s="1176"/>
      <c r="E231" s="1177">
        <f t="shared" si="15"/>
        <v>0</v>
      </c>
    </row>
    <row r="232" spans="1:5" ht="15.75" thickBot="1" x14ac:dyDescent="0.3">
      <c r="A232" s="1178"/>
      <c r="B232" s="1186"/>
      <c r="C232" s="1186"/>
      <c r="D232" s="1186"/>
      <c r="E232" s="1187">
        <f t="shared" si="15"/>
        <v>0</v>
      </c>
    </row>
    <row r="233" spans="1:5" ht="15.75" thickBot="1" x14ac:dyDescent="0.3">
      <c r="A233" s="1180" t="s">
        <v>408</v>
      </c>
      <c r="B233" s="1181">
        <f>SUM(B226:B232)</f>
        <v>2377</v>
      </c>
      <c r="C233" s="1181">
        <f>SUM(C226:C232)</f>
        <v>0</v>
      </c>
      <c r="D233" s="1181">
        <f>SUM(D226:D232)</f>
        <v>0</v>
      </c>
      <c r="E233" s="1182">
        <f>SUM(E226:E232)</f>
        <v>2377</v>
      </c>
    </row>
    <row r="234" spans="1:5" ht="15.75" x14ac:dyDescent="0.3">
      <c r="A234" s="1188"/>
      <c r="B234" s="1188"/>
      <c r="C234" s="1188"/>
      <c r="D234" s="1188"/>
      <c r="E234" s="1188"/>
    </row>
    <row r="235" spans="1:5" x14ac:dyDescent="0.25">
      <c r="A235" s="1663" t="s">
        <v>698</v>
      </c>
      <c r="B235" s="1663"/>
      <c r="C235" s="1663"/>
      <c r="D235" s="1663"/>
      <c r="E235" s="1663"/>
    </row>
    <row r="236" spans="1:5" ht="16.5" thickBot="1" x14ac:dyDescent="0.35">
      <c r="A236" s="1188"/>
      <c r="B236" s="1188"/>
      <c r="C236" s="1188"/>
      <c r="D236" s="1188"/>
      <c r="E236" s="1188"/>
    </row>
    <row r="237" spans="1:5" ht="16.5" thickBot="1" x14ac:dyDescent="0.35">
      <c r="A237" s="1669" t="s">
        <v>409</v>
      </c>
      <c r="B237" s="1669"/>
      <c r="C237" s="1669"/>
      <c r="D237" s="1670" t="s">
        <v>410</v>
      </c>
      <c r="E237" s="1670"/>
    </row>
    <row r="238" spans="1:5" x14ac:dyDescent="0.25">
      <c r="A238" s="1671"/>
      <c r="B238" s="1671"/>
      <c r="C238" s="1671"/>
      <c r="D238" s="1672"/>
      <c r="E238" s="1672"/>
    </row>
    <row r="239" spans="1:5" ht="15.75" thickBot="1" x14ac:dyDescent="0.3">
      <c r="A239" s="1667"/>
      <c r="B239" s="1667"/>
      <c r="C239" s="1667"/>
      <c r="D239" s="1668"/>
      <c r="E239" s="1668"/>
    </row>
    <row r="240" spans="1:5" ht="16.5" thickBot="1" x14ac:dyDescent="0.35">
      <c r="A240" s="1665" t="s">
        <v>408</v>
      </c>
      <c r="B240" s="1665"/>
      <c r="C240" s="1665"/>
      <c r="D240" s="1666">
        <f>SUM(D238:E239)</f>
        <v>0</v>
      </c>
      <c r="E240" s="1666"/>
    </row>
    <row r="241" spans="1:5" ht="15.75" x14ac:dyDescent="0.3">
      <c r="A241" s="1162" t="s">
        <v>804</v>
      </c>
      <c r="B241" s="1189"/>
      <c r="C241" s="1189"/>
      <c r="D241" s="1190"/>
      <c r="E241" s="1190"/>
    </row>
    <row r="242" spans="1:5" ht="15.75" x14ac:dyDescent="0.3">
      <c r="A242" s="1162" t="s">
        <v>702</v>
      </c>
      <c r="B242" s="1162"/>
      <c r="C242" s="1162"/>
      <c r="D242" s="1162"/>
      <c r="E242" s="1162"/>
    </row>
    <row r="243" spans="1:5" ht="18" x14ac:dyDescent="0.25">
      <c r="A243" s="1661" t="s">
        <v>393</v>
      </c>
      <c r="B243" s="1661"/>
      <c r="C243" s="1661"/>
      <c r="D243" s="1661"/>
      <c r="E243" s="1661"/>
    </row>
    <row r="244" spans="1:5" ht="15" customHeight="1" x14ac:dyDescent="0.25">
      <c r="A244" s="1656" t="s">
        <v>394</v>
      </c>
      <c r="B244" s="1656"/>
      <c r="C244" s="1656"/>
      <c r="D244" s="1656"/>
      <c r="E244" s="1656"/>
    </row>
    <row r="245" spans="1:5" ht="30.75" customHeight="1" thickBot="1" x14ac:dyDescent="0.35">
      <c r="A245" s="1192" t="s">
        <v>579</v>
      </c>
      <c r="B245" s="1679" t="s">
        <v>739</v>
      </c>
      <c r="C245" s="1679"/>
      <c r="D245" s="1679"/>
      <c r="E245" s="1193" t="s">
        <v>395</v>
      </c>
    </row>
    <row r="246" spans="1:5" ht="15.75" thickBot="1" x14ac:dyDescent="0.3">
      <c r="A246" s="1194" t="s">
        <v>396</v>
      </c>
      <c r="B246" s="1170">
        <v>2019</v>
      </c>
      <c r="C246" s="1170">
        <v>2020</v>
      </c>
      <c r="D246" s="1170" t="s">
        <v>735</v>
      </c>
      <c r="E246" s="1171" t="s">
        <v>397</v>
      </c>
    </row>
    <row r="247" spans="1:5" x14ac:dyDescent="0.25">
      <c r="A247" s="1197" t="s">
        <v>398</v>
      </c>
      <c r="B247" s="1198"/>
      <c r="C247" s="1198"/>
      <c r="D247" s="1198"/>
      <c r="E247" s="1199">
        <f t="shared" ref="E247:E252" si="16">SUM(B247:D247)</f>
        <v>0</v>
      </c>
    </row>
    <row r="248" spans="1:5" x14ac:dyDescent="0.25">
      <c r="A248" s="1200" t="s">
        <v>399</v>
      </c>
      <c r="B248" s="1191">
        <v>52232</v>
      </c>
      <c r="C248" s="1191">
        <v>89504</v>
      </c>
      <c r="D248" s="1191"/>
      <c r="E248" s="1201">
        <f t="shared" si="16"/>
        <v>141736</v>
      </c>
    </row>
    <row r="249" spans="1:5" x14ac:dyDescent="0.25">
      <c r="A249" s="1200" t="s">
        <v>400</v>
      </c>
      <c r="B249" s="1191"/>
      <c r="C249" s="1191"/>
      <c r="D249" s="1191"/>
      <c r="E249" s="1201">
        <f t="shared" si="16"/>
        <v>0</v>
      </c>
    </row>
    <row r="250" spans="1:5" x14ac:dyDescent="0.25">
      <c r="A250" s="1200" t="s">
        <v>401</v>
      </c>
      <c r="B250" s="1191"/>
      <c r="C250" s="1191"/>
      <c r="D250" s="1191"/>
      <c r="E250" s="1201">
        <f t="shared" si="16"/>
        <v>0</v>
      </c>
    </row>
    <row r="251" spans="1:5" x14ac:dyDescent="0.25">
      <c r="A251" s="1200" t="s">
        <v>402</v>
      </c>
      <c r="B251" s="1191"/>
      <c r="C251" s="1191"/>
      <c r="D251" s="1191"/>
      <c r="E251" s="1201">
        <f t="shared" si="16"/>
        <v>0</v>
      </c>
    </row>
    <row r="252" spans="1:5" ht="15.75" thickBot="1" x14ac:dyDescent="0.3">
      <c r="A252" s="1178" t="s">
        <v>736</v>
      </c>
      <c r="B252" s="1202">
        <v>114033</v>
      </c>
      <c r="C252" s="1202"/>
      <c r="D252" s="1202"/>
      <c r="E252" s="1201">
        <f t="shared" si="16"/>
        <v>114033</v>
      </c>
    </row>
    <row r="253" spans="1:5" ht="15.75" thickBot="1" x14ac:dyDescent="0.3">
      <c r="A253" s="1203" t="s">
        <v>396</v>
      </c>
      <c r="B253" s="1204">
        <f>B247+SUM(B248:B252)</f>
        <v>166265</v>
      </c>
      <c r="C253" s="1204">
        <f>C247+SUM(C248:C252)</f>
        <v>89504</v>
      </c>
      <c r="D253" s="1204">
        <f>D247+SUM(D248:D252)</f>
        <v>0</v>
      </c>
      <c r="E253" s="1205">
        <f>E247+SUM(E248:E252)</f>
        <v>255769</v>
      </c>
    </row>
    <row r="254" spans="1:5" ht="15.75" thickBot="1" x14ac:dyDescent="0.3">
      <c r="A254" s="1206"/>
      <c r="B254" s="1206"/>
      <c r="C254" s="1206"/>
      <c r="D254" s="1206"/>
      <c r="E254" s="1206"/>
    </row>
    <row r="255" spans="1:5" ht="15.75" thickBot="1" x14ac:dyDescent="0.3">
      <c r="A255" s="1194" t="s">
        <v>403</v>
      </c>
      <c r="B255" s="1170">
        <v>2019</v>
      </c>
      <c r="C255" s="1170">
        <v>2020</v>
      </c>
      <c r="D255" s="1170" t="s">
        <v>735</v>
      </c>
      <c r="E255" s="1196" t="s">
        <v>397</v>
      </c>
    </row>
    <row r="256" spans="1:5" x14ac:dyDescent="0.25">
      <c r="A256" s="1197" t="s">
        <v>404</v>
      </c>
      <c r="B256" s="1198">
        <v>33643</v>
      </c>
      <c r="C256" s="1198">
        <v>22429</v>
      </c>
      <c r="D256" s="1198"/>
      <c r="E256" s="1199">
        <f t="shared" ref="E256:E262" si="17">SUM(B256:D256)</f>
        <v>56072</v>
      </c>
    </row>
    <row r="257" spans="1:5" x14ac:dyDescent="0.25">
      <c r="A257" s="1207" t="s">
        <v>405</v>
      </c>
      <c r="B257" s="1191">
        <v>9905</v>
      </c>
      <c r="C257" s="1191"/>
      <c r="D257" s="1191"/>
      <c r="E257" s="1201">
        <f t="shared" si="17"/>
        <v>9905</v>
      </c>
    </row>
    <row r="258" spans="1:5" x14ac:dyDescent="0.25">
      <c r="A258" s="1200" t="s">
        <v>406</v>
      </c>
      <c r="B258" s="1191">
        <v>68251</v>
      </c>
      <c r="C258" s="1191">
        <v>34125</v>
      </c>
      <c r="D258" s="1191"/>
      <c r="E258" s="1201">
        <f t="shared" si="17"/>
        <v>102376</v>
      </c>
    </row>
    <row r="259" spans="1:5" x14ac:dyDescent="0.25">
      <c r="A259" s="1200" t="s">
        <v>407</v>
      </c>
      <c r="B259" s="1191"/>
      <c r="C259" s="1191"/>
      <c r="D259" s="1191"/>
      <c r="E259" s="1201">
        <f t="shared" si="17"/>
        <v>0</v>
      </c>
    </row>
    <row r="260" spans="1:5" x14ac:dyDescent="0.25">
      <c r="A260" s="1208" t="s">
        <v>668</v>
      </c>
      <c r="B260" s="1191">
        <v>37000</v>
      </c>
      <c r="C260" s="1191">
        <v>24216</v>
      </c>
      <c r="D260" s="1191"/>
      <c r="E260" s="1201">
        <f t="shared" si="17"/>
        <v>61216</v>
      </c>
    </row>
    <row r="261" spans="1:5" x14ac:dyDescent="0.25">
      <c r="A261" s="1208" t="s">
        <v>740</v>
      </c>
      <c r="B261" s="1191">
        <v>17466</v>
      </c>
      <c r="C261" s="1191">
        <v>8734</v>
      </c>
      <c r="D261" s="1191"/>
      <c r="E261" s="1201">
        <f t="shared" si="17"/>
        <v>26200</v>
      </c>
    </row>
    <row r="262" spans="1:5" ht="15.75" thickBot="1" x14ac:dyDescent="0.3">
      <c r="A262" s="1209"/>
      <c r="B262" s="1210"/>
      <c r="C262" s="1210"/>
      <c r="D262" s="1210"/>
      <c r="E262" s="1211">
        <f t="shared" si="17"/>
        <v>0</v>
      </c>
    </row>
    <row r="263" spans="1:5" ht="15.75" thickBot="1" x14ac:dyDescent="0.3">
      <c r="A263" s="1203" t="s">
        <v>408</v>
      </c>
      <c r="B263" s="1204">
        <f>SUM(B256:B262)</f>
        <v>166265</v>
      </c>
      <c r="C263" s="1204">
        <f>SUM(C256:C262)</f>
        <v>89504</v>
      </c>
      <c r="D263" s="1204">
        <f>SUM(D256:D262)</f>
        <v>0</v>
      </c>
      <c r="E263" s="1205">
        <f>SUM(E256:E262)</f>
        <v>255769</v>
      </c>
    </row>
    <row r="264" spans="1:5" ht="15.75" x14ac:dyDescent="0.3">
      <c r="A264" s="1212"/>
      <c r="B264" s="1212"/>
      <c r="C264" s="1212"/>
      <c r="D264" s="1212"/>
      <c r="E264" s="1212"/>
    </row>
    <row r="265" spans="1:5" x14ac:dyDescent="0.25">
      <c r="A265" s="1658" t="s">
        <v>698</v>
      </c>
      <c r="B265" s="1658"/>
      <c r="C265" s="1658"/>
      <c r="D265" s="1658"/>
      <c r="E265" s="1658"/>
    </row>
    <row r="266" spans="1:5" ht="16.5" thickBot="1" x14ac:dyDescent="0.35">
      <c r="A266" s="1212"/>
      <c r="B266" s="1212"/>
      <c r="C266" s="1212"/>
      <c r="D266" s="1212"/>
      <c r="E266" s="1212"/>
    </row>
    <row r="267" spans="1:5" ht="16.5" thickBot="1" x14ac:dyDescent="0.35">
      <c r="A267" s="1680" t="s">
        <v>409</v>
      </c>
      <c r="B267" s="1680"/>
      <c r="C267" s="1680"/>
      <c r="D267" s="1681" t="s">
        <v>410</v>
      </c>
      <c r="E267" s="1681"/>
    </row>
    <row r="268" spans="1:5" x14ac:dyDescent="0.25">
      <c r="A268" s="1673"/>
      <c r="B268" s="1673"/>
      <c r="C268" s="1673"/>
      <c r="D268" s="1674"/>
      <c r="E268" s="1674"/>
    </row>
    <row r="269" spans="1:5" ht="15.75" thickBot="1" x14ac:dyDescent="0.3">
      <c r="A269" s="1675"/>
      <c r="B269" s="1675"/>
      <c r="C269" s="1675"/>
      <c r="D269" s="1676"/>
      <c r="E269" s="1676"/>
    </row>
    <row r="270" spans="1:5" ht="16.5" thickBot="1" x14ac:dyDescent="0.35">
      <c r="A270" s="1677" t="s">
        <v>408</v>
      </c>
      <c r="B270" s="1677"/>
      <c r="C270" s="1677"/>
      <c r="D270" s="1678">
        <f>SUM(D268:E269)</f>
        <v>0</v>
      </c>
      <c r="E270" s="1678"/>
    </row>
    <row r="271" spans="1:5" ht="15.75" x14ac:dyDescent="0.3">
      <c r="A271" s="1162" t="s">
        <v>805</v>
      </c>
      <c r="B271" s="1213"/>
      <c r="C271" s="1213"/>
      <c r="D271" s="1213"/>
      <c r="E271" s="1213"/>
    </row>
    <row r="272" spans="1:5" ht="15.75" x14ac:dyDescent="0.3">
      <c r="A272" s="1214" t="s">
        <v>703</v>
      </c>
      <c r="B272" s="1213"/>
      <c r="C272" s="1213"/>
      <c r="D272" s="1213"/>
      <c r="E272" s="1213"/>
    </row>
    <row r="273" spans="1:5" ht="18" x14ac:dyDescent="0.25">
      <c r="A273" s="1655" t="s">
        <v>393</v>
      </c>
      <c r="B273" s="1655"/>
      <c r="C273" s="1655"/>
      <c r="D273" s="1655"/>
      <c r="E273" s="1655"/>
    </row>
    <row r="274" spans="1:5" x14ac:dyDescent="0.25">
      <c r="A274" s="1656" t="s">
        <v>394</v>
      </c>
      <c r="B274" s="1656"/>
      <c r="C274" s="1656"/>
      <c r="D274" s="1656"/>
      <c r="E274" s="1656"/>
    </row>
    <row r="275" spans="1:5" ht="33" customHeight="1" thickBot="1" x14ac:dyDescent="0.35">
      <c r="A275" s="1682" t="s">
        <v>741</v>
      </c>
      <c r="B275" s="1682"/>
      <c r="C275" s="1682"/>
      <c r="D275" s="1683" t="s">
        <v>395</v>
      </c>
      <c r="E275" s="1683"/>
    </row>
    <row r="276" spans="1:5" ht="15.75" thickBot="1" x14ac:dyDescent="0.3">
      <c r="A276" s="1194" t="s">
        <v>396</v>
      </c>
      <c r="B276" s="1195">
        <v>2019</v>
      </c>
      <c r="C276" s="1195">
        <v>2020</v>
      </c>
      <c r="D276" s="1195" t="s">
        <v>737</v>
      </c>
      <c r="E276" s="1196" t="s">
        <v>397</v>
      </c>
    </row>
    <row r="277" spans="1:5" x14ac:dyDescent="0.25">
      <c r="A277" s="1197" t="s">
        <v>398</v>
      </c>
      <c r="B277" s="1198"/>
      <c r="C277" s="1198"/>
      <c r="D277" s="1198"/>
      <c r="E277" s="1199">
        <f t="shared" ref="E277:E282" si="18">SUM(B277:D277)</f>
        <v>0</v>
      </c>
    </row>
    <row r="278" spans="1:5" x14ac:dyDescent="0.25">
      <c r="A278" s="1200" t="s">
        <v>399</v>
      </c>
      <c r="B278" s="1191">
        <v>5274</v>
      </c>
      <c r="C278" s="1191"/>
      <c r="D278" s="1191"/>
      <c r="E278" s="1201">
        <f t="shared" si="18"/>
        <v>5274</v>
      </c>
    </row>
    <row r="279" spans="1:5" x14ac:dyDescent="0.25">
      <c r="A279" s="1200" t="s">
        <v>400</v>
      </c>
      <c r="B279" s="1191"/>
      <c r="C279" s="1191"/>
      <c r="D279" s="1191"/>
      <c r="E279" s="1201">
        <f t="shared" si="18"/>
        <v>0</v>
      </c>
    </row>
    <row r="280" spans="1:5" x14ac:dyDescent="0.25">
      <c r="A280" s="1200" t="s">
        <v>401</v>
      </c>
      <c r="B280" s="1191"/>
      <c r="C280" s="1191"/>
      <c r="D280" s="1191"/>
      <c r="E280" s="1201">
        <f t="shared" si="18"/>
        <v>0</v>
      </c>
    </row>
    <row r="281" spans="1:5" x14ac:dyDescent="0.25">
      <c r="A281" s="1200" t="s">
        <v>402</v>
      </c>
      <c r="B281" s="1191"/>
      <c r="C281" s="1191"/>
      <c r="D281" s="1191"/>
      <c r="E281" s="1201">
        <f t="shared" si="18"/>
        <v>0</v>
      </c>
    </row>
    <row r="282" spans="1:5" ht="15.75" thickBot="1" x14ac:dyDescent="0.3">
      <c r="A282" s="1209"/>
      <c r="B282" s="1202"/>
      <c r="C282" s="1202"/>
      <c r="D282" s="1202"/>
      <c r="E282" s="1201">
        <f t="shared" si="18"/>
        <v>0</v>
      </c>
    </row>
    <row r="283" spans="1:5" ht="15.75" thickBot="1" x14ac:dyDescent="0.3">
      <c r="A283" s="1203" t="s">
        <v>396</v>
      </c>
      <c r="B283" s="1204">
        <f>B277+SUM(B278:B282)</f>
        <v>5274</v>
      </c>
      <c r="C283" s="1204">
        <f>C277+SUM(C278:C282)</f>
        <v>0</v>
      </c>
      <c r="D283" s="1204">
        <f>D277+SUM(D278:D282)</f>
        <v>0</v>
      </c>
      <c r="E283" s="1205">
        <f>E277+SUM(E278:E282)</f>
        <v>5274</v>
      </c>
    </row>
    <row r="284" spans="1:5" ht="15.75" thickBot="1" x14ac:dyDescent="0.3">
      <c r="A284" s="1206"/>
      <c r="B284" s="1206"/>
      <c r="C284" s="1206"/>
      <c r="D284" s="1206"/>
      <c r="E284" s="1206"/>
    </row>
    <row r="285" spans="1:5" ht="15.75" thickBot="1" x14ac:dyDescent="0.3">
      <c r="A285" s="1194" t="s">
        <v>403</v>
      </c>
      <c r="B285" s="1195">
        <v>2019</v>
      </c>
      <c r="C285" s="1195">
        <v>2020</v>
      </c>
      <c r="D285" s="1195" t="s">
        <v>737</v>
      </c>
      <c r="E285" s="1196" t="s">
        <v>397</v>
      </c>
    </row>
    <row r="286" spans="1:5" x14ac:dyDescent="0.25">
      <c r="A286" s="1197" t="s">
        <v>404</v>
      </c>
      <c r="B286" s="1198">
        <v>1200</v>
      </c>
      <c r="C286" s="1198"/>
      <c r="D286" s="1198"/>
      <c r="E286" s="1199">
        <f>SUM(B286:D286)</f>
        <v>1200</v>
      </c>
    </row>
    <row r="287" spans="1:5" x14ac:dyDescent="0.25">
      <c r="A287" s="1207" t="s">
        <v>405</v>
      </c>
      <c r="B287" s="1191">
        <v>264</v>
      </c>
      <c r="C287" s="1191"/>
      <c r="D287" s="1191"/>
      <c r="E287" s="1201">
        <f>SUM(B287:D287)</f>
        <v>264</v>
      </c>
    </row>
    <row r="288" spans="1:5" x14ac:dyDescent="0.25">
      <c r="A288" s="1200" t="s">
        <v>406</v>
      </c>
      <c r="B288" s="1191">
        <v>3810</v>
      </c>
      <c r="C288" s="1191"/>
      <c r="D288" s="1191"/>
      <c r="E288" s="1201">
        <f>SUM(B288:D288)</f>
        <v>3810</v>
      </c>
    </row>
    <row r="289" spans="1:5" x14ac:dyDescent="0.25">
      <c r="A289" s="1200" t="s">
        <v>407</v>
      </c>
      <c r="B289" s="1191"/>
      <c r="C289" s="1191"/>
      <c r="D289" s="1191"/>
      <c r="E289" s="1201">
        <v>2539</v>
      </c>
    </row>
    <row r="290" spans="1:5" x14ac:dyDescent="0.25">
      <c r="A290" s="1208"/>
      <c r="B290" s="1191"/>
      <c r="C290" s="1191"/>
      <c r="D290" s="1191"/>
      <c r="E290" s="1201">
        <f>SUM(B290:D290)</f>
        <v>0</v>
      </c>
    </row>
    <row r="291" spans="1:5" x14ac:dyDescent="0.25">
      <c r="A291" s="1208"/>
      <c r="B291" s="1191"/>
      <c r="C291" s="1191"/>
      <c r="D291" s="1191"/>
      <c r="E291" s="1201">
        <f>SUM(B291:D291)</f>
        <v>0</v>
      </c>
    </row>
    <row r="292" spans="1:5" ht="15.75" thickBot="1" x14ac:dyDescent="0.3">
      <c r="A292" s="1209"/>
      <c r="B292" s="1210"/>
      <c r="C292" s="1210"/>
      <c r="D292" s="1210"/>
      <c r="E292" s="1211">
        <f>SUM(B292:D292)</f>
        <v>0</v>
      </c>
    </row>
    <row r="293" spans="1:5" ht="15.75" thickBot="1" x14ac:dyDescent="0.3">
      <c r="A293" s="1203" t="s">
        <v>408</v>
      </c>
      <c r="B293" s="1204">
        <f>SUM(B286:B292)</f>
        <v>5274</v>
      </c>
      <c r="C293" s="1204">
        <f>SUM(C286:C292)</f>
        <v>0</v>
      </c>
      <c r="D293" s="1204">
        <f>SUM(D286:D292)</f>
        <v>0</v>
      </c>
      <c r="E293" s="1205">
        <f>SUM(E286:E292)</f>
        <v>7813</v>
      </c>
    </row>
    <row r="294" spans="1:5" ht="15.75" x14ac:dyDescent="0.3">
      <c r="A294" s="1212"/>
      <c r="B294" s="1212"/>
      <c r="C294" s="1212"/>
      <c r="D294" s="1212"/>
      <c r="E294" s="1212"/>
    </row>
    <row r="295" spans="1:5" x14ac:dyDescent="0.25">
      <c r="A295" s="1658" t="s">
        <v>698</v>
      </c>
      <c r="B295" s="1658"/>
      <c r="C295" s="1658"/>
      <c r="D295" s="1658"/>
      <c r="E295" s="1658"/>
    </row>
    <row r="296" spans="1:5" ht="16.5" thickBot="1" x14ac:dyDescent="0.35">
      <c r="A296" s="1212"/>
      <c r="B296" s="1212"/>
      <c r="C296" s="1212"/>
      <c r="D296" s="1212"/>
      <c r="E296" s="1212"/>
    </row>
    <row r="297" spans="1:5" ht="16.5" thickBot="1" x14ac:dyDescent="0.35">
      <c r="A297" s="1680" t="s">
        <v>409</v>
      </c>
      <c r="B297" s="1680"/>
      <c r="C297" s="1680"/>
      <c r="D297" s="1681" t="s">
        <v>410</v>
      </c>
      <c r="E297" s="1681"/>
    </row>
    <row r="298" spans="1:5" x14ac:dyDescent="0.25">
      <c r="A298" s="1673"/>
      <c r="B298" s="1673"/>
      <c r="C298" s="1673"/>
      <c r="D298" s="1674"/>
      <c r="E298" s="1674"/>
    </row>
    <row r="299" spans="1:5" ht="15.75" thickBot="1" x14ac:dyDescent="0.3">
      <c r="A299" s="1675"/>
      <c r="B299" s="1675"/>
      <c r="C299" s="1675"/>
      <c r="D299" s="1676"/>
      <c r="E299" s="1676"/>
    </row>
    <row r="300" spans="1:5" ht="16.5" thickBot="1" x14ac:dyDescent="0.35">
      <c r="A300" s="1677" t="s">
        <v>408</v>
      </c>
      <c r="B300" s="1677"/>
      <c r="C300" s="1677"/>
      <c r="D300" s="1678">
        <f>SUM(D298:E299)</f>
        <v>0</v>
      </c>
      <c r="E300" s="1678"/>
    </row>
    <row r="301" spans="1:5" ht="15.75" x14ac:dyDescent="0.3">
      <c r="A301" s="1162"/>
      <c r="B301" s="1213"/>
      <c r="C301" s="1213"/>
      <c r="D301" s="1213"/>
      <c r="E301" s="1213"/>
    </row>
    <row r="302" spans="1:5" ht="15.75" x14ac:dyDescent="0.3">
      <c r="A302" s="1214"/>
      <c r="B302" s="1213"/>
      <c r="C302" s="1213"/>
      <c r="D302" s="1213"/>
      <c r="E302" s="1213"/>
    </row>
    <row r="303" spans="1:5" ht="18" x14ac:dyDescent="0.25">
      <c r="A303" s="1655"/>
      <c r="B303" s="1655"/>
      <c r="C303" s="1655"/>
      <c r="D303" s="1655"/>
      <c r="E303" s="1655"/>
    </row>
    <row r="304" spans="1:5" x14ac:dyDescent="0.25">
      <c r="A304" s="1656"/>
      <c r="B304" s="1656"/>
      <c r="C304" s="1656"/>
      <c r="D304" s="1656"/>
      <c r="E304" s="1656"/>
    </row>
    <row r="305" spans="1:5" ht="46.5" customHeight="1" x14ac:dyDescent="0.3">
      <c r="A305" s="1491"/>
      <c r="B305" s="1657"/>
      <c r="C305" s="1657"/>
      <c r="D305" s="1657"/>
      <c r="E305" s="1193"/>
    </row>
    <row r="306" spans="1:5" x14ac:dyDescent="0.25">
      <c r="A306" s="1492"/>
      <c r="B306" s="1493"/>
      <c r="C306" s="1493"/>
      <c r="D306" s="1493"/>
      <c r="E306" s="1493"/>
    </row>
    <row r="307" spans="1:5" x14ac:dyDescent="0.25">
      <c r="A307" s="1494"/>
      <c r="B307" s="1495"/>
      <c r="C307" s="1495"/>
      <c r="D307" s="1495"/>
      <c r="E307" s="1496"/>
    </row>
    <row r="308" spans="1:5" x14ac:dyDescent="0.25">
      <c r="A308" s="1494"/>
      <c r="B308" s="1495"/>
      <c r="C308" s="1495"/>
      <c r="D308" s="1495"/>
      <c r="E308" s="1496"/>
    </row>
    <row r="309" spans="1:5" x14ac:dyDescent="0.25">
      <c r="A309" s="1494"/>
      <c r="B309" s="1495"/>
      <c r="C309" s="1495"/>
      <c r="D309" s="1495"/>
      <c r="E309" s="1496"/>
    </row>
    <row r="310" spans="1:5" x14ac:dyDescent="0.25">
      <c r="A310" s="1494"/>
      <c r="B310" s="1495"/>
      <c r="C310" s="1495"/>
      <c r="D310" s="1495"/>
      <c r="E310" s="1496"/>
    </row>
    <row r="311" spans="1:5" x14ac:dyDescent="0.25">
      <c r="A311" s="1494"/>
      <c r="B311" s="1495"/>
      <c r="C311" s="1495"/>
      <c r="D311" s="1495"/>
      <c r="E311" s="1496"/>
    </row>
    <row r="312" spans="1:5" x14ac:dyDescent="0.25">
      <c r="A312" s="1497"/>
      <c r="B312" s="1495"/>
      <c r="C312" s="1495"/>
      <c r="D312" s="1495"/>
      <c r="E312" s="1496"/>
    </row>
    <row r="313" spans="1:5" x14ac:dyDescent="0.25">
      <c r="A313" s="1498"/>
      <c r="B313" s="1499"/>
      <c r="C313" s="1499"/>
      <c r="D313" s="1499"/>
      <c r="E313" s="1499"/>
    </row>
    <row r="314" spans="1:5" x14ac:dyDescent="0.25">
      <c r="A314" s="1206"/>
      <c r="B314" s="1206"/>
      <c r="C314" s="1206"/>
      <c r="D314" s="1206"/>
      <c r="E314" s="1206"/>
    </row>
    <row r="315" spans="1:5" x14ac:dyDescent="0.25">
      <c r="A315" s="1492"/>
      <c r="B315" s="1493"/>
      <c r="C315" s="1493"/>
      <c r="D315" s="1493"/>
      <c r="E315" s="1493"/>
    </row>
    <row r="316" spans="1:5" x14ac:dyDescent="0.25">
      <c r="A316" s="1494"/>
      <c r="B316" s="1495"/>
      <c r="C316" s="1495"/>
      <c r="D316" s="1495"/>
      <c r="E316" s="1496"/>
    </row>
    <row r="317" spans="1:5" x14ac:dyDescent="0.25">
      <c r="A317" s="1500"/>
      <c r="C317" s="1495"/>
      <c r="D317" s="1495"/>
      <c r="E317" s="1496"/>
    </row>
    <row r="318" spans="1:5" x14ac:dyDescent="0.25">
      <c r="A318" s="1494"/>
      <c r="B318" s="1495"/>
      <c r="C318" s="1495"/>
      <c r="D318" s="1495"/>
      <c r="E318" s="1496"/>
    </row>
    <row r="319" spans="1:5" x14ac:dyDescent="0.25">
      <c r="A319" s="1494"/>
      <c r="B319" s="1495"/>
      <c r="C319" s="1495"/>
      <c r="D319" s="1495"/>
      <c r="E319" s="1496"/>
    </row>
    <row r="320" spans="1:5" x14ac:dyDescent="0.25">
      <c r="A320" s="1497"/>
      <c r="B320" s="1495"/>
      <c r="C320" s="1495"/>
      <c r="D320" s="1495"/>
      <c r="E320" s="1496"/>
    </row>
    <row r="321" spans="1:5" x14ac:dyDescent="0.25">
      <c r="A321" s="1497"/>
      <c r="B321" s="1495"/>
      <c r="C321" s="1495"/>
      <c r="D321" s="1495"/>
      <c r="E321" s="1496"/>
    </row>
    <row r="322" spans="1:5" x14ac:dyDescent="0.25">
      <c r="A322" s="1497"/>
      <c r="B322" s="1501"/>
      <c r="C322" s="1501"/>
      <c r="D322" s="1501"/>
      <c r="E322" s="1499"/>
    </row>
    <row r="323" spans="1:5" x14ac:dyDescent="0.25">
      <c r="A323" s="1498"/>
      <c r="B323" s="1499"/>
      <c r="C323" s="1499"/>
      <c r="D323" s="1499"/>
      <c r="E323" s="1499"/>
    </row>
    <row r="324" spans="1:5" ht="15.75" x14ac:dyDescent="0.3">
      <c r="A324" s="1212"/>
      <c r="B324" s="1212"/>
      <c r="C324" s="1212"/>
      <c r="D324" s="1212"/>
      <c r="E324" s="1212"/>
    </row>
    <row r="325" spans="1:5" x14ac:dyDescent="0.25">
      <c r="A325" s="1658"/>
      <c r="B325" s="1658"/>
      <c r="C325" s="1658"/>
      <c r="D325" s="1658"/>
      <c r="E325" s="1658"/>
    </row>
    <row r="326" spans="1:5" ht="15.75" x14ac:dyDescent="0.3">
      <c r="A326" s="1212"/>
      <c r="B326" s="1212"/>
      <c r="C326" s="1212"/>
      <c r="D326" s="1212"/>
      <c r="E326" s="1212"/>
    </row>
    <row r="327" spans="1:5" ht="15.75" x14ac:dyDescent="0.3">
      <c r="A327" s="1659"/>
      <c r="B327" s="1659"/>
      <c r="C327" s="1659"/>
      <c r="D327" s="1659"/>
      <c r="E327" s="1659"/>
    </row>
    <row r="328" spans="1:5" x14ac:dyDescent="0.25">
      <c r="A328" s="1660"/>
      <c r="B328" s="1660"/>
      <c r="C328" s="1660"/>
      <c r="D328" s="1660"/>
      <c r="E328" s="1660"/>
    </row>
    <row r="329" spans="1:5" x14ac:dyDescent="0.25">
      <c r="A329" s="1660"/>
      <c r="B329" s="1660"/>
      <c r="C329" s="1660"/>
      <c r="D329" s="1660"/>
      <c r="E329" s="1660"/>
    </row>
    <row r="330" spans="1:5" ht="15.75" x14ac:dyDescent="0.3">
      <c r="A330" s="1653"/>
      <c r="B330" s="1653"/>
      <c r="C330" s="1653"/>
      <c r="D330" s="1654"/>
      <c r="E330" s="1654"/>
    </row>
    <row r="332" spans="1:5" ht="15.75" x14ac:dyDescent="0.3">
      <c r="A332" s="1162"/>
      <c r="B332" s="1213"/>
      <c r="C332" s="1213"/>
      <c r="D332" s="1213"/>
      <c r="E332" s="1213"/>
    </row>
    <row r="333" spans="1:5" ht="15.75" x14ac:dyDescent="0.3">
      <c r="A333" s="1214"/>
      <c r="B333" s="1213"/>
      <c r="C333" s="1213"/>
      <c r="D333" s="1213"/>
      <c r="E333" s="1213"/>
    </row>
    <row r="334" spans="1:5" ht="18" x14ac:dyDescent="0.25">
      <c r="A334" s="1655"/>
      <c r="B334" s="1655"/>
      <c r="C334" s="1655"/>
      <c r="D334" s="1655"/>
      <c r="E334" s="1655"/>
    </row>
    <row r="335" spans="1:5" x14ac:dyDescent="0.25">
      <c r="A335" s="1656"/>
      <c r="B335" s="1656"/>
      <c r="C335" s="1656"/>
      <c r="D335" s="1656"/>
      <c r="E335" s="1656"/>
    </row>
    <row r="336" spans="1:5" ht="15.75" x14ac:dyDescent="0.3">
      <c r="A336" s="1491"/>
      <c r="B336" s="1657"/>
      <c r="C336" s="1657"/>
      <c r="D336" s="1657"/>
      <c r="E336" s="1193"/>
    </row>
    <row r="337" spans="1:5" x14ac:dyDescent="0.25">
      <c r="A337" s="1492"/>
      <c r="B337" s="1493"/>
      <c r="C337" s="1493"/>
      <c r="D337" s="1493"/>
      <c r="E337" s="1493"/>
    </row>
    <row r="338" spans="1:5" x14ac:dyDescent="0.25">
      <c r="A338" s="1494"/>
      <c r="B338" s="1495"/>
      <c r="C338" s="1495"/>
      <c r="D338" s="1495"/>
      <c r="E338" s="1496"/>
    </row>
    <row r="339" spans="1:5" x14ac:dyDescent="0.25">
      <c r="A339" s="1494"/>
      <c r="B339" s="1495"/>
      <c r="C339" s="1495"/>
      <c r="D339" s="1495"/>
      <c r="E339" s="1496"/>
    </row>
    <row r="340" spans="1:5" x14ac:dyDescent="0.25">
      <c r="A340" s="1494"/>
      <c r="B340" s="1495"/>
      <c r="C340" s="1495"/>
      <c r="D340" s="1495"/>
      <c r="E340" s="1496"/>
    </row>
    <row r="341" spans="1:5" x14ac:dyDescent="0.25">
      <c r="A341" s="1494"/>
      <c r="B341" s="1495"/>
      <c r="C341" s="1495"/>
      <c r="D341" s="1495"/>
      <c r="E341" s="1496"/>
    </row>
    <row r="342" spans="1:5" x14ac:dyDescent="0.25">
      <c r="A342" s="1494"/>
      <c r="B342" s="1495"/>
      <c r="C342" s="1495"/>
      <c r="D342" s="1495"/>
      <c r="E342" s="1496"/>
    </row>
    <row r="343" spans="1:5" x14ac:dyDescent="0.25">
      <c r="A343" s="1497"/>
      <c r="B343" s="1495"/>
      <c r="C343" s="1495"/>
      <c r="D343" s="1495"/>
      <c r="E343" s="1496"/>
    </row>
    <row r="344" spans="1:5" x14ac:dyDescent="0.25">
      <c r="A344" s="1498"/>
      <c r="B344" s="1499"/>
      <c r="C344" s="1499"/>
      <c r="D344" s="1499"/>
      <c r="E344" s="1499"/>
    </row>
    <row r="345" spans="1:5" x14ac:dyDescent="0.25">
      <c r="A345" s="1206"/>
      <c r="B345" s="1206"/>
      <c r="C345" s="1206"/>
      <c r="D345" s="1206"/>
      <c r="E345" s="1206"/>
    </row>
    <row r="346" spans="1:5" x14ac:dyDescent="0.25">
      <c r="A346" s="1492"/>
      <c r="B346" s="1493"/>
      <c r="C346" s="1493"/>
      <c r="D346" s="1493"/>
      <c r="E346" s="1493"/>
    </row>
    <row r="347" spans="1:5" x14ac:dyDescent="0.25">
      <c r="A347" s="1494"/>
      <c r="B347" s="1495"/>
      <c r="C347" s="1495"/>
      <c r="D347" s="1495"/>
      <c r="E347" s="1496"/>
    </row>
    <row r="348" spans="1:5" x14ac:dyDescent="0.25">
      <c r="A348" s="1500"/>
      <c r="C348" s="1495"/>
      <c r="D348" s="1495"/>
      <c r="E348" s="1496"/>
    </row>
    <row r="349" spans="1:5" x14ac:dyDescent="0.25">
      <c r="A349" s="1494"/>
      <c r="B349" s="1495"/>
      <c r="C349" s="1495"/>
      <c r="D349" s="1495"/>
      <c r="E349" s="1496"/>
    </row>
    <row r="350" spans="1:5" x14ac:dyDescent="0.25">
      <c r="A350" s="1494"/>
      <c r="B350" s="1495"/>
      <c r="C350" s="1495"/>
      <c r="D350" s="1495"/>
      <c r="E350" s="1496"/>
    </row>
    <row r="351" spans="1:5" x14ac:dyDescent="0.25">
      <c r="A351" s="1497"/>
      <c r="B351" s="1495"/>
      <c r="C351" s="1495"/>
      <c r="D351" s="1495"/>
      <c r="E351" s="1496"/>
    </row>
    <row r="352" spans="1:5" x14ac:dyDescent="0.25">
      <c r="A352" s="1497"/>
      <c r="B352" s="1495"/>
      <c r="C352" s="1495"/>
      <c r="D352" s="1495"/>
      <c r="E352" s="1496"/>
    </row>
    <row r="353" spans="1:5" x14ac:dyDescent="0.25">
      <c r="A353" s="1497"/>
      <c r="B353" s="1501"/>
      <c r="C353" s="1501"/>
      <c r="D353" s="1501"/>
      <c r="E353" s="1499"/>
    </row>
    <row r="354" spans="1:5" x14ac:dyDescent="0.25">
      <c r="A354" s="1498"/>
      <c r="B354" s="1499"/>
      <c r="C354" s="1499"/>
      <c r="D354" s="1499"/>
      <c r="E354" s="1499"/>
    </row>
    <row r="355" spans="1:5" ht="15.75" x14ac:dyDescent="0.3">
      <c r="A355" s="1212"/>
      <c r="B355" s="1212"/>
      <c r="C355" s="1212"/>
      <c r="D355" s="1212"/>
      <c r="E355" s="1212"/>
    </row>
    <row r="356" spans="1:5" x14ac:dyDescent="0.25">
      <c r="A356" s="1658"/>
      <c r="B356" s="1658"/>
      <c r="C356" s="1658"/>
      <c r="D356" s="1658"/>
      <c r="E356" s="1658"/>
    </row>
    <row r="357" spans="1:5" ht="15.75" x14ac:dyDescent="0.3">
      <c r="A357" s="1212"/>
      <c r="B357" s="1212"/>
      <c r="C357" s="1212"/>
      <c r="D357" s="1212"/>
      <c r="E357" s="1212"/>
    </row>
    <row r="358" spans="1:5" ht="15.75" x14ac:dyDescent="0.3">
      <c r="A358" s="1659"/>
      <c r="B358" s="1659"/>
      <c r="C358" s="1659"/>
      <c r="D358" s="1659"/>
      <c r="E358" s="1659"/>
    </row>
    <row r="359" spans="1:5" x14ac:dyDescent="0.25">
      <c r="A359" s="1660"/>
      <c r="B359" s="1660"/>
      <c r="C359" s="1660"/>
      <c r="D359" s="1660"/>
      <c r="E359" s="1660"/>
    </row>
    <row r="360" spans="1:5" x14ac:dyDescent="0.25">
      <c r="A360" s="1660"/>
      <c r="B360" s="1660"/>
      <c r="C360" s="1660"/>
      <c r="D360" s="1660"/>
      <c r="E360" s="1660"/>
    </row>
    <row r="361" spans="1:5" ht="15.75" x14ac:dyDescent="0.3">
      <c r="A361" s="1653"/>
      <c r="B361" s="1653"/>
      <c r="C361" s="1653"/>
      <c r="D361" s="1654"/>
      <c r="E361" s="1654"/>
    </row>
  </sheetData>
  <sheetProtection selectLockedCells="1" selectUnlockedCells="1"/>
  <mergeCells count="145">
    <mergeCell ref="A300:C300"/>
    <mergeCell ref="D300:E300"/>
    <mergeCell ref="A297:C297"/>
    <mergeCell ref="D297:E297"/>
    <mergeCell ref="A298:C298"/>
    <mergeCell ref="D298:E298"/>
    <mergeCell ref="A299:C299"/>
    <mergeCell ref="D299:E299"/>
    <mergeCell ref="A273:E273"/>
    <mergeCell ref="A274:E274"/>
    <mergeCell ref="A275:C275"/>
    <mergeCell ref="D275:E275"/>
    <mergeCell ref="A295:E295"/>
    <mergeCell ref="A268:C268"/>
    <mergeCell ref="D268:E268"/>
    <mergeCell ref="A269:C269"/>
    <mergeCell ref="D269:E269"/>
    <mergeCell ref="A270:C270"/>
    <mergeCell ref="D270:E270"/>
    <mergeCell ref="A243:E243"/>
    <mergeCell ref="A244:E244"/>
    <mergeCell ref="B245:D245"/>
    <mergeCell ref="A265:E265"/>
    <mergeCell ref="A267:C267"/>
    <mergeCell ref="D267:E267"/>
    <mergeCell ref="A239:C239"/>
    <mergeCell ref="D239:E239"/>
    <mergeCell ref="A240:C240"/>
    <mergeCell ref="D240:E240"/>
    <mergeCell ref="A214:E214"/>
    <mergeCell ref="B215:D215"/>
    <mergeCell ref="A235:E235"/>
    <mergeCell ref="A237:C237"/>
    <mergeCell ref="D237:E237"/>
    <mergeCell ref="A183:E183"/>
    <mergeCell ref="A184:E184"/>
    <mergeCell ref="B185:D185"/>
    <mergeCell ref="A154:E154"/>
    <mergeCell ref="B155:D155"/>
    <mergeCell ref="A175:E175"/>
    <mergeCell ref="A177:C177"/>
    <mergeCell ref="D177:E177"/>
    <mergeCell ref="A238:C238"/>
    <mergeCell ref="D238:E238"/>
    <mergeCell ref="A213:E213"/>
    <mergeCell ref="A205:E205"/>
    <mergeCell ref="A207:C207"/>
    <mergeCell ref="D207:E207"/>
    <mergeCell ref="A208:C208"/>
    <mergeCell ref="D208:E208"/>
    <mergeCell ref="A209:C209"/>
    <mergeCell ref="D209:E209"/>
    <mergeCell ref="A210:C210"/>
    <mergeCell ref="D210:E210"/>
    <mergeCell ref="A150:C150"/>
    <mergeCell ref="D150:E150"/>
    <mergeCell ref="A153:E153"/>
    <mergeCell ref="A120:C120"/>
    <mergeCell ref="D120:E120"/>
    <mergeCell ref="A124:E124"/>
    <mergeCell ref="B125:D125"/>
    <mergeCell ref="A145:E145"/>
    <mergeCell ref="A180:C180"/>
    <mergeCell ref="D180:E180"/>
    <mergeCell ref="A119:C119"/>
    <mergeCell ref="D119:E119"/>
    <mergeCell ref="A90:C90"/>
    <mergeCell ref="D90:E90"/>
    <mergeCell ref="A93:E93"/>
    <mergeCell ref="A94:E94"/>
    <mergeCell ref="B95:D95"/>
    <mergeCell ref="A149:C149"/>
    <mergeCell ref="D149:E149"/>
    <mergeCell ref="A63:E63"/>
    <mergeCell ref="A64:E64"/>
    <mergeCell ref="A178:C178"/>
    <mergeCell ref="D178:E178"/>
    <mergeCell ref="A179:C179"/>
    <mergeCell ref="D179:E179"/>
    <mergeCell ref="B65:D65"/>
    <mergeCell ref="A85:E85"/>
    <mergeCell ref="A87:C87"/>
    <mergeCell ref="D87:E87"/>
    <mergeCell ref="A88:C88"/>
    <mergeCell ref="D88:E88"/>
    <mergeCell ref="A89:C89"/>
    <mergeCell ref="D89:E89"/>
    <mergeCell ref="A123:E123"/>
    <mergeCell ref="A115:E115"/>
    <mergeCell ref="A117:C117"/>
    <mergeCell ref="A147:C147"/>
    <mergeCell ref="D147:E147"/>
    <mergeCell ref="A148:C148"/>
    <mergeCell ref="D148:E148"/>
    <mergeCell ref="D117:E117"/>
    <mergeCell ref="A118:C118"/>
    <mergeCell ref="D118:E118"/>
    <mergeCell ref="A3:E3"/>
    <mergeCell ref="A4:E4"/>
    <mergeCell ref="A25:E25"/>
    <mergeCell ref="B5:D5"/>
    <mergeCell ref="A30:C30"/>
    <mergeCell ref="D30:E30"/>
    <mergeCell ref="A59:C59"/>
    <mergeCell ref="D59:E59"/>
    <mergeCell ref="A60:C60"/>
    <mergeCell ref="D60:E60"/>
    <mergeCell ref="A33:E33"/>
    <mergeCell ref="A34:E34"/>
    <mergeCell ref="B35:D35"/>
    <mergeCell ref="A55:E55"/>
    <mergeCell ref="A57:C57"/>
    <mergeCell ref="A27:C27"/>
    <mergeCell ref="D27:E27"/>
    <mergeCell ref="A28:C28"/>
    <mergeCell ref="D28:E28"/>
    <mergeCell ref="A29:C29"/>
    <mergeCell ref="D29:E29"/>
    <mergeCell ref="D57:E57"/>
    <mergeCell ref="A58:C58"/>
    <mergeCell ref="D58:E58"/>
    <mergeCell ref="A329:C329"/>
    <mergeCell ref="D329:E329"/>
    <mergeCell ref="A330:C330"/>
    <mergeCell ref="D330:E330"/>
    <mergeCell ref="A303:E303"/>
    <mergeCell ref="A304:E304"/>
    <mergeCell ref="A325:E325"/>
    <mergeCell ref="A327:C327"/>
    <mergeCell ref="D327:E327"/>
    <mergeCell ref="A328:C328"/>
    <mergeCell ref="D328:E328"/>
    <mergeCell ref="B305:D305"/>
    <mergeCell ref="A361:C361"/>
    <mergeCell ref="D361:E361"/>
    <mergeCell ref="A334:E334"/>
    <mergeCell ref="A335:E335"/>
    <mergeCell ref="B336:D336"/>
    <mergeCell ref="A356:E356"/>
    <mergeCell ref="A358:C358"/>
    <mergeCell ref="D358:E358"/>
    <mergeCell ref="A359:C359"/>
    <mergeCell ref="D359:E359"/>
    <mergeCell ref="A360:C360"/>
    <mergeCell ref="D360:E360"/>
  </mergeCells>
  <conditionalFormatting sqref="E7:E12 B13:E13 E16:E22 B23:E23 D30:D31 E31 E37:E42 B43:E43 E46:E52 B53:E53 D60 E67:E72 B73:E73 E76:E82 B83:E83 D90:D91 E91 E97:E102 B103:E103 E106:E112 B113:E113 D120:D121 E121 E127:E132 B133:E133 E136:E142 B143:E143 D150:D151 E151 E157:E162 B163:E163 E166:E172 B173:E173 D180 E187:E192 B193:E193 E196:E202 B203:E203 D210 E217:E222 B223:E223 E226:E232 B233:E233 D240:D241 E241 E247:E252 B253:E253 E256:E262 B263:E263 D270 E316:E322">
    <cfRule type="cellIs" dxfId="6" priority="6" stopIfTrue="1" operator="equal">
      <formula>0</formula>
    </cfRule>
  </conditionalFormatting>
  <conditionalFormatting sqref="E277:E282 B283:E283 E286:E292 B293:E293 D300">
    <cfRule type="cellIs" dxfId="5" priority="7" stopIfTrue="1" operator="equal">
      <formula>0</formula>
    </cfRule>
  </conditionalFormatting>
  <conditionalFormatting sqref="B313:E313 B323:E323 D330 E308:E312">
    <cfRule type="cellIs" dxfId="4" priority="5" stopIfTrue="1" operator="equal">
      <formula>0</formula>
    </cfRule>
  </conditionalFormatting>
  <conditionalFormatting sqref="E307">
    <cfRule type="cellIs" dxfId="3" priority="4" stopIfTrue="1" operator="equal">
      <formula>0</formula>
    </cfRule>
  </conditionalFormatting>
  <conditionalFormatting sqref="E347:E353">
    <cfRule type="cellIs" dxfId="2" priority="3" stopIfTrue="1" operator="equal">
      <formula>0</formula>
    </cfRule>
  </conditionalFormatting>
  <conditionalFormatting sqref="B344:E344 B354:E354 D361 E339:E343">
    <cfRule type="cellIs" dxfId="1" priority="2" stopIfTrue="1" operator="equal">
      <formula>0</formula>
    </cfRule>
  </conditionalFormatting>
  <conditionalFormatting sqref="E338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79" firstPageNumber="0" fitToHeight="0" orientation="portrait" r:id="rId1"/>
  <headerFooter alignWithMargins="0"/>
  <rowBreaks count="11" manualBreakCount="11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  <brk id="3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SheetLayoutView="100" workbookViewId="0">
      <selection sqref="A1:C1"/>
    </sheetView>
  </sheetViews>
  <sheetFormatPr defaultRowHeight="15" x14ac:dyDescent="0.3"/>
  <cols>
    <col min="1" max="2" width="4" style="516" customWidth="1"/>
    <col min="3" max="3" width="50.5703125" style="517" customWidth="1"/>
    <col min="4" max="4" width="5.5703125" style="518" customWidth="1"/>
    <col min="5" max="6" width="15.5703125" style="519" customWidth="1"/>
    <col min="7" max="7" width="15.5703125" style="520" customWidth="1"/>
    <col min="8" max="8" width="15.5703125" style="519" customWidth="1"/>
    <col min="9" max="9" width="15.5703125" style="509" customWidth="1"/>
    <col min="10" max="16384" width="9.140625" style="509"/>
  </cols>
  <sheetData>
    <row r="1" spans="1:9" x14ac:dyDescent="0.3">
      <c r="A1" s="1684" t="s">
        <v>806</v>
      </c>
      <c r="B1" s="1684"/>
      <c r="C1" s="1684"/>
    </row>
    <row r="2" spans="1:9" s="1365" customFormat="1" ht="21.95" customHeight="1" x14ac:dyDescent="0.25">
      <c r="A2" s="1684" t="s">
        <v>704</v>
      </c>
      <c r="B2" s="1684"/>
      <c r="C2" s="1684"/>
      <c r="D2" s="506"/>
      <c r="E2" s="506"/>
      <c r="F2" s="507"/>
      <c r="G2" s="508"/>
      <c r="H2" s="507"/>
    </row>
    <row r="3" spans="1:9" x14ac:dyDescent="0.3">
      <c r="A3" s="1686" t="s">
        <v>4</v>
      </c>
      <c r="B3" s="1686"/>
      <c r="C3" s="1686"/>
      <c r="D3" s="1686"/>
      <c r="E3" s="1686"/>
      <c r="F3" s="1686"/>
      <c r="G3" s="1686"/>
      <c r="H3" s="1686"/>
    </row>
    <row r="4" spans="1:9" x14ac:dyDescent="0.3">
      <c r="A4" s="1685" t="s">
        <v>705</v>
      </c>
      <c r="B4" s="1685"/>
      <c r="C4" s="1685"/>
      <c r="D4" s="1685"/>
      <c r="E4" s="1685"/>
      <c r="F4" s="1685"/>
      <c r="G4" s="1685"/>
      <c r="H4" s="1685"/>
    </row>
    <row r="5" spans="1:9" s="458" customFormat="1" ht="15.75" thickBot="1" x14ac:dyDescent="0.35">
      <c r="A5" s="459" t="s">
        <v>259</v>
      </c>
      <c r="B5" s="460" t="s">
        <v>260</v>
      </c>
      <c r="C5" s="460" t="s">
        <v>261</v>
      </c>
      <c r="D5" s="510" t="s">
        <v>262</v>
      </c>
      <c r="E5" s="460" t="s">
        <v>263</v>
      </c>
      <c r="F5" s="460" t="s">
        <v>264</v>
      </c>
      <c r="G5" s="460" t="s">
        <v>265</v>
      </c>
      <c r="H5" s="460" t="s">
        <v>266</v>
      </c>
      <c r="I5" s="460" t="s">
        <v>267</v>
      </c>
    </row>
    <row r="6" spans="1:9" s="457" customFormat="1" ht="75" customHeight="1" thickBot="1" x14ac:dyDescent="0.35">
      <c r="A6" s="461" t="s">
        <v>0</v>
      </c>
      <c r="B6" s="462" t="s">
        <v>1</v>
      </c>
      <c r="C6" s="463" t="s">
        <v>2</v>
      </c>
      <c r="D6" s="464" t="s">
        <v>426</v>
      </c>
      <c r="E6" s="511" t="s">
        <v>441</v>
      </c>
      <c r="F6" s="511" t="s">
        <v>442</v>
      </c>
      <c r="G6" s="511" t="s">
        <v>443</v>
      </c>
      <c r="H6" s="512" t="s">
        <v>444</v>
      </c>
      <c r="I6" s="1160" t="s">
        <v>397</v>
      </c>
    </row>
    <row r="7" spans="1:9" s="457" customFormat="1" x14ac:dyDescent="0.3">
      <c r="A7" s="465"/>
      <c r="B7" s="466"/>
      <c r="C7" s="467" t="s">
        <v>445</v>
      </c>
      <c r="D7" s="468"/>
      <c r="E7" s="469"/>
      <c r="F7" s="469"/>
      <c r="G7" s="469"/>
      <c r="H7" s="513"/>
      <c r="I7" s="1161"/>
    </row>
    <row r="8" spans="1:9" s="457" customFormat="1" ht="18" customHeight="1" x14ac:dyDescent="0.3">
      <c r="A8" s="470"/>
      <c r="B8" s="471"/>
      <c r="C8" s="472" t="s">
        <v>551</v>
      </c>
      <c r="D8" s="473"/>
      <c r="E8" s="474">
        <f>53367/1.27</f>
        <v>42021.259842519685</v>
      </c>
      <c r="F8" s="474"/>
      <c r="G8" s="474"/>
      <c r="H8" s="514">
        <f t="shared" ref="H8:H9" si="0">SUM(E8:G8)*0.27</f>
        <v>11345.740157480315</v>
      </c>
      <c r="I8" s="1401">
        <f>SUM(E8:H8)</f>
        <v>53367</v>
      </c>
    </row>
    <row r="9" spans="1:9" s="457" customFormat="1" ht="18" customHeight="1" x14ac:dyDescent="0.3">
      <c r="A9" s="470"/>
      <c r="B9" s="471"/>
      <c r="C9" s="475" t="s">
        <v>552</v>
      </c>
      <c r="D9" s="476"/>
      <c r="E9" s="477">
        <f>28100/1.27</f>
        <v>22125.984251968504</v>
      </c>
      <c r="F9" s="478"/>
      <c r="G9" s="478"/>
      <c r="H9" s="514">
        <f t="shared" si="0"/>
        <v>5974.0157480314965</v>
      </c>
      <c r="I9" s="1401">
        <f t="shared" ref="I9:I13" si="1">SUM(E9:H9)</f>
        <v>28100</v>
      </c>
    </row>
    <row r="10" spans="1:9" s="457" customFormat="1" ht="30" x14ac:dyDescent="0.3">
      <c r="A10" s="470"/>
      <c r="B10" s="471"/>
      <c r="C10" s="475" t="s">
        <v>742</v>
      </c>
      <c r="D10" s="473"/>
      <c r="E10" s="474">
        <f>2000000/1.27</f>
        <v>1574803.1496062991</v>
      </c>
      <c r="F10" s="474"/>
      <c r="G10" s="474"/>
      <c r="H10" s="514">
        <f>SUM(E10:G10)*0.27</f>
        <v>425196.85039370076</v>
      </c>
      <c r="I10" s="1401">
        <f t="shared" si="1"/>
        <v>2000000</v>
      </c>
    </row>
    <row r="11" spans="1:9" s="457" customFormat="1" ht="18" customHeight="1" x14ac:dyDescent="0.3">
      <c r="A11" s="470"/>
      <c r="B11" s="471"/>
      <c r="C11" s="472" t="s">
        <v>743</v>
      </c>
      <c r="D11" s="473"/>
      <c r="E11" s="474">
        <f>10896/1.27</f>
        <v>8579.5275590551173</v>
      </c>
      <c r="F11" s="474"/>
      <c r="G11" s="474"/>
      <c r="H11" s="514">
        <f>SUM(E11:G11)*0.27</f>
        <v>2316.4724409448818</v>
      </c>
      <c r="I11" s="1401">
        <f t="shared" si="1"/>
        <v>10896</v>
      </c>
    </row>
    <row r="12" spans="1:9" s="457" customFormat="1" ht="18" customHeight="1" x14ac:dyDescent="0.3">
      <c r="A12" s="470"/>
      <c r="B12" s="471"/>
      <c r="C12" s="472" t="s">
        <v>744</v>
      </c>
      <c r="D12" s="473"/>
      <c r="E12" s="474">
        <f>236884/1.27</f>
        <v>186522.8346456693</v>
      </c>
      <c r="F12" s="474"/>
      <c r="G12" s="474"/>
      <c r="H12" s="514">
        <f>SUM(E12:G12)*0.27</f>
        <v>50361.165354330711</v>
      </c>
      <c r="I12" s="1401">
        <f t="shared" si="1"/>
        <v>236884</v>
      </c>
    </row>
    <row r="13" spans="1:9" s="457" customFormat="1" ht="30.75" thickBot="1" x14ac:dyDescent="0.35">
      <c r="A13" s="470"/>
      <c r="B13" s="471"/>
      <c r="C13" s="472" t="s">
        <v>745</v>
      </c>
      <c r="D13" s="473"/>
      <c r="E13" s="478">
        <f>29000/1.27</f>
        <v>22834.645669291338</v>
      </c>
      <c r="F13" s="478"/>
      <c r="G13" s="478"/>
      <c r="H13" s="514">
        <f>SUM(E13:G13)*0.27</f>
        <v>6165.354330708662</v>
      </c>
      <c r="I13" s="1401">
        <f t="shared" si="1"/>
        <v>29000</v>
      </c>
    </row>
    <row r="14" spans="1:9" s="484" customFormat="1" ht="24" customHeight="1" thickTop="1" thickBot="1" x14ac:dyDescent="0.35">
      <c r="A14" s="479"/>
      <c r="B14" s="480"/>
      <c r="C14" s="481" t="s">
        <v>446</v>
      </c>
      <c r="D14" s="482"/>
      <c r="E14" s="483">
        <f>SUM(E8:E13)</f>
        <v>1856887.4015748028</v>
      </c>
      <c r="F14" s="483">
        <f>SUM(F8:F13)</f>
        <v>0</v>
      </c>
      <c r="G14" s="483">
        <f>SUM(G8:G13)</f>
        <v>0</v>
      </c>
      <c r="H14" s="515">
        <f>SUM(H8:H13)</f>
        <v>501359.59842519683</v>
      </c>
      <c r="I14" s="1150">
        <f>SUM(E14:H14)</f>
        <v>2358246.9999999995</v>
      </c>
    </row>
    <row r="15" spans="1:9" s="491" customFormat="1" ht="18" customHeight="1" thickTop="1" x14ac:dyDescent="0.3">
      <c r="A15" s="485"/>
      <c r="B15" s="486"/>
      <c r="C15" s="487" t="s">
        <v>447</v>
      </c>
      <c r="D15" s="488"/>
      <c r="E15" s="489"/>
      <c r="F15" s="489"/>
      <c r="G15" s="489"/>
      <c r="H15" s="490"/>
      <c r="I15" s="1139"/>
    </row>
    <row r="16" spans="1:9" s="457" customFormat="1" ht="18" customHeight="1" x14ac:dyDescent="0.3">
      <c r="A16" s="470"/>
      <c r="B16" s="471"/>
      <c r="C16" s="492"/>
      <c r="D16" s="493"/>
      <c r="E16" s="478">
        <v>0</v>
      </c>
      <c r="F16" s="478">
        <v>0</v>
      </c>
      <c r="G16" s="478">
        <v>0</v>
      </c>
      <c r="H16" s="494">
        <v>0</v>
      </c>
      <c r="I16" s="1140">
        <f>SUM(E16:H16)</f>
        <v>0</v>
      </c>
    </row>
    <row r="17" spans="1:9" s="496" customFormat="1" ht="18" customHeight="1" x14ac:dyDescent="0.3">
      <c r="A17" s="470"/>
      <c r="B17" s="471"/>
      <c r="C17" s="495"/>
      <c r="D17" s="473"/>
      <c r="E17" s="478"/>
      <c r="F17" s="478"/>
      <c r="G17" s="478"/>
      <c r="H17" s="494"/>
      <c r="I17" s="1140"/>
    </row>
    <row r="18" spans="1:9" s="457" customFormat="1" ht="18" customHeight="1" thickBot="1" x14ac:dyDescent="0.35">
      <c r="A18" s="470"/>
      <c r="B18" s="471"/>
      <c r="C18" s="497"/>
      <c r="D18" s="498"/>
      <c r="E18" s="498"/>
      <c r="F18" s="498"/>
      <c r="G18" s="499"/>
      <c r="H18" s="499"/>
      <c r="I18" s="1149"/>
    </row>
    <row r="19" spans="1:9" s="484" customFormat="1" ht="24" customHeight="1" thickTop="1" thickBot="1" x14ac:dyDescent="0.35">
      <c r="A19" s="479"/>
      <c r="B19" s="480"/>
      <c r="C19" s="481" t="s">
        <v>661</v>
      </c>
      <c r="D19" s="482"/>
      <c r="E19" s="483">
        <f>SUM(E16:E18)</f>
        <v>0</v>
      </c>
      <c r="F19" s="483">
        <f>SUM(F16:F18)</f>
        <v>0</v>
      </c>
      <c r="G19" s="483">
        <f>SUM(G16:G18)</f>
        <v>0</v>
      </c>
      <c r="H19" s="515">
        <f>SUM(H16:H18)</f>
        <v>0</v>
      </c>
      <c r="I19" s="1150">
        <f>SUM(I16:I18)</f>
        <v>0</v>
      </c>
    </row>
    <row r="20" spans="1:9" s="484" customFormat="1" ht="24" customHeight="1" thickTop="1" thickBot="1" x14ac:dyDescent="0.35">
      <c r="A20" s="500"/>
      <c r="B20" s="501"/>
      <c r="C20" s="502" t="s">
        <v>448</v>
      </c>
      <c r="D20" s="503"/>
      <c r="E20" s="504">
        <f>E14+E19</f>
        <v>1856887.4015748028</v>
      </c>
      <c r="F20" s="504">
        <f>F14+F19</f>
        <v>0</v>
      </c>
      <c r="G20" s="504">
        <f>G14+G19</f>
        <v>0</v>
      </c>
      <c r="H20" s="505">
        <f>H14+H19</f>
        <v>501359.59842519683</v>
      </c>
      <c r="I20" s="1151">
        <f>I14+I19</f>
        <v>2358246.9999999995</v>
      </c>
    </row>
    <row r="22" spans="1:9" ht="30" customHeight="1" x14ac:dyDescent="0.3"/>
    <row r="25" spans="1:9" ht="20.100000000000001" customHeight="1" x14ac:dyDescent="0.3"/>
    <row r="27" spans="1:9" ht="20.100000000000001" customHeight="1" x14ac:dyDescent="0.3"/>
    <row r="29" spans="1:9" ht="20.100000000000001" customHeight="1" x14ac:dyDescent="0.3"/>
    <row r="31" spans="1:9" ht="20.100000000000001" customHeight="1" x14ac:dyDescent="0.3"/>
    <row r="33" spans="1:8" ht="20.100000000000001" customHeight="1" x14ac:dyDescent="0.3">
      <c r="A33" s="509"/>
      <c r="B33" s="509"/>
      <c r="C33" s="509"/>
      <c r="D33" s="509"/>
      <c r="E33" s="509"/>
      <c r="F33" s="509"/>
      <c r="G33" s="509"/>
      <c r="H33" s="509"/>
    </row>
    <row r="35" spans="1:8" ht="20.100000000000001" customHeight="1" x14ac:dyDescent="0.3">
      <c r="A35" s="509"/>
      <c r="B35" s="509"/>
      <c r="C35" s="509"/>
      <c r="D35" s="509"/>
      <c r="E35" s="509"/>
      <c r="F35" s="509"/>
      <c r="G35" s="509"/>
      <c r="H35" s="509"/>
    </row>
    <row r="38" spans="1:8" ht="20.100000000000001" customHeight="1" x14ac:dyDescent="0.3">
      <c r="A38" s="509"/>
      <c r="B38" s="509"/>
      <c r="C38" s="509"/>
      <c r="D38" s="509"/>
      <c r="E38" s="509"/>
      <c r="F38" s="509"/>
      <c r="G38" s="509"/>
      <c r="H38" s="509"/>
    </row>
    <row r="40" spans="1:8" ht="20.100000000000001" customHeight="1" x14ac:dyDescent="0.3">
      <c r="A40" s="509"/>
      <c r="B40" s="509"/>
      <c r="C40" s="509"/>
      <c r="D40" s="509"/>
      <c r="E40" s="509"/>
      <c r="F40" s="509"/>
      <c r="G40" s="509"/>
      <c r="H40" s="509"/>
    </row>
    <row r="42" spans="1:8" ht="20.100000000000001" customHeight="1" x14ac:dyDescent="0.3">
      <c r="A42" s="509"/>
      <c r="B42" s="509"/>
      <c r="C42" s="509"/>
      <c r="D42" s="509"/>
      <c r="E42" s="509"/>
      <c r="F42" s="509"/>
      <c r="G42" s="509"/>
      <c r="H42" s="509"/>
    </row>
    <row r="43" spans="1:8" ht="20.100000000000001" customHeight="1" x14ac:dyDescent="0.3">
      <c r="A43" s="509"/>
      <c r="B43" s="509"/>
      <c r="C43" s="509"/>
      <c r="D43" s="509"/>
      <c r="E43" s="509"/>
      <c r="F43" s="509"/>
      <c r="G43" s="509"/>
      <c r="H43" s="509"/>
    </row>
    <row r="45" spans="1:8" ht="20.100000000000001" customHeight="1" x14ac:dyDescent="0.3">
      <c r="A45" s="509"/>
      <c r="B45" s="509"/>
      <c r="C45" s="509"/>
      <c r="D45" s="509"/>
      <c r="E45" s="509"/>
      <c r="F45" s="509"/>
      <c r="G45" s="509"/>
      <c r="H45" s="509"/>
    </row>
    <row r="48" spans="1:8" ht="20.100000000000001" customHeight="1" x14ac:dyDescent="0.3">
      <c r="A48" s="509"/>
      <c r="B48" s="509"/>
      <c r="C48" s="509"/>
      <c r="D48" s="509"/>
      <c r="E48" s="509"/>
      <c r="F48" s="509"/>
      <c r="G48" s="509"/>
      <c r="H48" s="509"/>
    </row>
    <row r="50" spans="1:8" ht="20.100000000000001" customHeight="1" x14ac:dyDescent="0.3">
      <c r="A50" s="509"/>
      <c r="B50" s="509"/>
      <c r="C50" s="509"/>
      <c r="D50" s="509"/>
      <c r="E50" s="509"/>
      <c r="F50" s="509"/>
      <c r="G50" s="509"/>
      <c r="H50" s="509"/>
    </row>
    <row r="52" spans="1:8" ht="20.100000000000001" customHeight="1" x14ac:dyDescent="0.3">
      <c r="A52" s="509"/>
      <c r="B52" s="509"/>
      <c r="C52" s="509"/>
      <c r="D52" s="509"/>
      <c r="E52" s="509"/>
      <c r="F52" s="509"/>
      <c r="G52" s="509"/>
      <c r="H52" s="509"/>
    </row>
    <row r="54" spans="1:8" ht="20.100000000000001" customHeight="1" x14ac:dyDescent="0.3">
      <c r="A54" s="509"/>
      <c r="B54" s="509"/>
      <c r="C54" s="509"/>
      <c r="D54" s="509"/>
      <c r="E54" s="509"/>
      <c r="F54" s="509"/>
      <c r="G54" s="509"/>
      <c r="H54" s="509"/>
    </row>
    <row r="56" spans="1:8" ht="20.100000000000001" customHeight="1" x14ac:dyDescent="0.3">
      <c r="A56" s="509"/>
      <c r="B56" s="509"/>
      <c r="C56" s="509"/>
      <c r="D56" s="509"/>
      <c r="E56" s="509"/>
      <c r="F56" s="509"/>
      <c r="G56" s="509"/>
      <c r="H56" s="509"/>
    </row>
    <row r="59" spans="1:8" ht="20.100000000000001" customHeight="1" x14ac:dyDescent="0.3">
      <c r="A59" s="509"/>
      <c r="B59" s="509"/>
      <c r="C59" s="509"/>
      <c r="D59" s="509"/>
      <c r="E59" s="509"/>
      <c r="F59" s="509"/>
      <c r="G59" s="509"/>
      <c r="H59" s="509"/>
    </row>
    <row r="61" spans="1:8" ht="20.100000000000001" customHeight="1" x14ac:dyDescent="0.3">
      <c r="A61" s="509"/>
      <c r="B61" s="509"/>
      <c r="C61" s="509"/>
      <c r="D61" s="509"/>
      <c r="E61" s="509"/>
      <c r="F61" s="509"/>
      <c r="G61" s="509"/>
      <c r="H61" s="509"/>
    </row>
    <row r="64" spans="1:8" ht="20.100000000000001" customHeight="1" x14ac:dyDescent="0.3">
      <c r="A64" s="509"/>
      <c r="B64" s="509"/>
      <c r="C64" s="509"/>
      <c r="D64" s="509"/>
      <c r="E64" s="509"/>
      <c r="F64" s="509"/>
      <c r="G64" s="509"/>
      <c r="H64" s="509"/>
    </row>
    <row r="68" spans="1:8" ht="20.100000000000001" customHeight="1" x14ac:dyDescent="0.3">
      <c r="A68" s="509"/>
      <c r="B68" s="509"/>
      <c r="C68" s="509"/>
      <c r="D68" s="509"/>
      <c r="E68" s="509"/>
      <c r="F68" s="509"/>
      <c r="G68" s="509"/>
      <c r="H68" s="509"/>
    </row>
    <row r="70" spans="1:8" ht="20.100000000000001" customHeight="1" x14ac:dyDescent="0.3">
      <c r="A70" s="509"/>
      <c r="B70" s="509"/>
      <c r="C70" s="509"/>
      <c r="D70" s="509"/>
      <c r="E70" s="509"/>
      <c r="F70" s="509"/>
      <c r="G70" s="509"/>
      <c r="H70" s="509"/>
    </row>
    <row r="72" spans="1:8" ht="20.100000000000001" customHeight="1" x14ac:dyDescent="0.3">
      <c r="A72" s="509"/>
      <c r="B72" s="509"/>
      <c r="C72" s="509"/>
      <c r="D72" s="509"/>
      <c r="E72" s="509"/>
      <c r="F72" s="509"/>
      <c r="G72" s="509"/>
      <c r="H72" s="509"/>
    </row>
    <row r="74" spans="1:8" ht="20.100000000000001" customHeight="1" x14ac:dyDescent="0.3">
      <c r="A74" s="509"/>
      <c r="B74" s="509"/>
      <c r="C74" s="509"/>
      <c r="D74" s="509"/>
      <c r="E74" s="509"/>
      <c r="F74" s="509"/>
      <c r="G74" s="509"/>
      <c r="H74" s="509"/>
    </row>
    <row r="75" spans="1:8" ht="15" customHeight="1" x14ac:dyDescent="0.3">
      <c r="A75" s="509"/>
      <c r="B75" s="509"/>
      <c r="C75" s="509"/>
      <c r="D75" s="509"/>
      <c r="E75" s="509"/>
      <c r="F75" s="509"/>
      <c r="G75" s="509"/>
      <c r="H75" s="509"/>
    </row>
    <row r="76" spans="1:8" ht="20.100000000000001" customHeight="1" x14ac:dyDescent="0.3">
      <c r="A76" s="509"/>
      <c r="B76" s="509"/>
      <c r="C76" s="509"/>
      <c r="D76" s="509"/>
      <c r="E76" s="509"/>
      <c r="F76" s="509"/>
      <c r="G76" s="509"/>
      <c r="H76" s="509"/>
    </row>
    <row r="78" spans="1:8" ht="20.100000000000001" customHeight="1" x14ac:dyDescent="0.3">
      <c r="A78" s="509"/>
      <c r="B78" s="509"/>
      <c r="C78" s="509"/>
      <c r="D78" s="509"/>
      <c r="E78" s="509"/>
      <c r="F78" s="509"/>
      <c r="G78" s="509"/>
      <c r="H78" s="509"/>
    </row>
    <row r="80" spans="1:8" ht="20.100000000000001" customHeight="1" x14ac:dyDescent="0.3">
      <c r="A80" s="509"/>
      <c r="B80" s="509"/>
      <c r="C80" s="509"/>
      <c r="D80" s="509"/>
      <c r="E80" s="509"/>
      <c r="F80" s="509"/>
      <c r="G80" s="509"/>
      <c r="H80" s="509"/>
    </row>
    <row r="82" spans="1:8" ht="20.100000000000001" customHeight="1" x14ac:dyDescent="0.3">
      <c r="A82" s="509"/>
      <c r="B82" s="509"/>
      <c r="C82" s="509"/>
      <c r="D82" s="509"/>
      <c r="E82" s="509"/>
      <c r="F82" s="509"/>
      <c r="G82" s="509"/>
      <c r="H82" s="509"/>
    </row>
    <row r="83" spans="1:8" ht="20.100000000000001" customHeight="1" x14ac:dyDescent="0.3">
      <c r="A83" s="509"/>
      <c r="B83" s="509"/>
      <c r="C83" s="509"/>
      <c r="D83" s="509"/>
      <c r="E83" s="509"/>
      <c r="F83" s="509"/>
      <c r="G83" s="509"/>
      <c r="H83" s="509"/>
    </row>
    <row r="85" spans="1:8" ht="20.100000000000001" customHeight="1" x14ac:dyDescent="0.3">
      <c r="A85" s="509"/>
      <c r="B85" s="509"/>
      <c r="C85" s="509"/>
      <c r="D85" s="509"/>
      <c r="E85" s="509"/>
      <c r="F85" s="509"/>
      <c r="G85" s="509"/>
      <c r="H85" s="509"/>
    </row>
    <row r="87" spans="1:8" ht="30" customHeight="1" x14ac:dyDescent="0.3">
      <c r="A87" s="509"/>
      <c r="B87" s="509"/>
      <c r="C87" s="509"/>
      <c r="D87" s="509"/>
      <c r="E87" s="509"/>
      <c r="F87" s="509"/>
      <c r="G87" s="509"/>
      <c r="H87" s="509"/>
    </row>
    <row r="88" spans="1:8" ht="30" customHeight="1" x14ac:dyDescent="0.3">
      <c r="A88" s="509"/>
      <c r="B88" s="509"/>
      <c r="C88" s="509"/>
      <c r="D88" s="509"/>
      <c r="E88" s="509"/>
      <c r="F88" s="509"/>
      <c r="G88" s="509"/>
      <c r="H88" s="509"/>
    </row>
    <row r="89" spans="1:8" ht="30" customHeight="1" x14ac:dyDescent="0.3">
      <c r="A89" s="509"/>
      <c r="B89" s="509"/>
      <c r="C89" s="509"/>
      <c r="D89" s="509"/>
      <c r="E89" s="509"/>
      <c r="F89" s="509"/>
      <c r="G89" s="509"/>
      <c r="H89" s="509"/>
    </row>
  </sheetData>
  <sheetProtection selectLockedCells="1" selectUnlockedCells="1"/>
  <mergeCells count="4">
    <mergeCell ref="A2:C2"/>
    <mergeCell ref="A4:H4"/>
    <mergeCell ref="A3:H3"/>
    <mergeCell ref="A1:C1"/>
  </mergeCells>
  <printOptions horizontalCentered="1"/>
  <pageMargins left="0.2361111111111111" right="0.2361111111111111" top="0.74791666666666667" bottom="0.74791666666666667" header="0.51180555555555551" footer="0.51180555555555551"/>
  <pageSetup paperSize="9" scale="78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14</vt:i4>
      </vt:variant>
    </vt:vector>
  </HeadingPairs>
  <TitlesOfParts>
    <vt:vector size="31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'6. Beruházás'!Nyomtatási_cím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EU-s beruh.'!Nyomtatási_terület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2019-03-25T13:40:04Z</cp:lastPrinted>
  <dcterms:created xsi:type="dcterms:W3CDTF">2016-05-13T06:36:32Z</dcterms:created>
  <dcterms:modified xsi:type="dcterms:W3CDTF">2019-03-29T09:54:44Z</dcterms:modified>
</cp:coreProperties>
</file>