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Bérczes Bea\Munka\BB\Dokumentumok\Word\Rendeletek\2020\"/>
    </mc:Choice>
  </mc:AlternateContent>
  <bookViews>
    <workbookView xWindow="0" yWindow="0" windowWidth="24000" windowHeight="9735" tabRatio="900" firstSheet="5" activeTab="16"/>
  </bookViews>
  <sheets>
    <sheet name="Címrend" sheetId="1" r:id="rId1"/>
    <sheet name="1. Bevételek_kiadások_összesen" sheetId="2" r:id="rId2"/>
    <sheet name="2. Önk.bev." sheetId="3" r:id="rId3"/>
    <sheet name="3. Önk.kiad." sheetId="4" r:id="rId4"/>
    <sheet name="4. Int.bev." sheetId="5" r:id="rId5"/>
    <sheet name="5. Int.kiad." sheetId="6" r:id="rId6"/>
    <sheet name="6. Beruházás" sheetId="7" r:id="rId7"/>
    <sheet name="7. EU-s beruh." sheetId="8" r:id="rId8"/>
    <sheet name="8. Felújítás" sheetId="9" r:id="rId9"/>
    <sheet name="9. Mérleg" sheetId="10" r:id="rId10"/>
    <sheet name="10. Többéves" sheetId="11" r:id="rId11"/>
    <sheet name="11. Közvetett támogatások" sheetId="12" r:id="rId12"/>
    <sheet name="12. Hitel" sheetId="13" r:id="rId13"/>
    <sheet name="13. AKÜ" sheetId="14" r:id="rId14"/>
    <sheet name="14. AKÜ" sheetId="15" r:id="rId15"/>
    <sheet name="15. AKÜ" sheetId="16" r:id="rId16"/>
    <sheet name="16. Előir.felh.ütemt." sheetId="18" r:id="rId17"/>
  </sheets>
  <definedNames>
    <definedName name="_4__sz__sor_részletezése">#REF!</definedName>
    <definedName name="_xlnm._FilterDatabase" localSheetId="3" hidden="1">'3. Önk.kiad.'!$A$9:$W$105</definedName>
    <definedName name="_xlnm.Print_Titles" localSheetId="10">'10. Többéves'!$4:$7</definedName>
    <definedName name="_xlnm.Print_Titles" localSheetId="3">'3. Önk.kiad.'!$1:$8</definedName>
    <definedName name="_xlnm.Print_Titles" localSheetId="6">'6. Beruházás'!$4:$6</definedName>
    <definedName name="_xlnm.Print_Titles" localSheetId="8">'8. Felújítás'!$5:$7</definedName>
    <definedName name="_xlnm.Print_Area" localSheetId="1">'1. Bevételek_kiadások_összesen'!$A$1:$C$153</definedName>
    <definedName name="_xlnm.Print_Area" localSheetId="10">'10. Többéves'!$A$1:$G$24</definedName>
    <definedName name="_xlnm.Print_Area" localSheetId="14">'14. AKÜ'!$A$1:$G$13</definedName>
    <definedName name="_xlnm.Print_Area" localSheetId="15">'15. AKÜ'!$A$1:$K$9</definedName>
    <definedName name="_xlnm.Print_Area" localSheetId="16">'16. Előir.felh.ütemt.'!$A$1:$N$28</definedName>
    <definedName name="_xlnm.Print_Area" localSheetId="2">'2. Önk.bev.'!$A$4:$R$47</definedName>
    <definedName name="_xlnm.Print_Area" localSheetId="3">'3. Önk.kiad.'!$A$1:$V$108</definedName>
    <definedName name="_xlnm.Print_Area" localSheetId="4">'4. Int.bev.'!$A$1:$R$31</definedName>
    <definedName name="_xlnm.Print_Area" localSheetId="5">'5. Int.kiad.'!$A$1:$V$19</definedName>
    <definedName name="_xlnm.Print_Area" localSheetId="6">'6. Beruházás'!$A$1:$N$37</definedName>
    <definedName name="_xlnm.Print_Area" localSheetId="7">'7. EU-s beruh.'!$A$1:$E$296</definedName>
    <definedName name="_xlnm.Print_Area" localSheetId="8">'8. Felújítás'!$A$1:$I$19</definedName>
    <definedName name="_xlnm.Print_Area" localSheetId="9">'9. Mérleg'!$A$1:$H$35</definedName>
  </definedNames>
  <calcPr calcId="152511"/>
</workbook>
</file>

<file path=xl/calcChain.xml><?xml version="1.0" encoding="utf-8"?>
<calcChain xmlns="http://schemas.openxmlformats.org/spreadsheetml/2006/main">
  <c r="C24" i="10" l="1"/>
  <c r="C28" i="10"/>
  <c r="C26" i="10" l="1"/>
  <c r="N12" i="18" l="1"/>
  <c r="N10" i="18"/>
  <c r="N7" i="18"/>
  <c r="N8" i="18"/>
  <c r="N9" i="18"/>
  <c r="N6" i="18"/>
  <c r="N5" i="18"/>
  <c r="N4" i="18"/>
  <c r="G35" i="7" l="1"/>
  <c r="H35" i="7"/>
  <c r="I35" i="7"/>
  <c r="J35" i="7"/>
  <c r="K35" i="7"/>
  <c r="L35" i="7"/>
  <c r="M35" i="7"/>
  <c r="F35" i="7"/>
  <c r="N33" i="7" l="1"/>
  <c r="Q31" i="5" l="1"/>
  <c r="R10" i="6"/>
  <c r="R11" i="6"/>
  <c r="R12" i="6"/>
  <c r="R13" i="6"/>
  <c r="R14" i="6"/>
  <c r="R15" i="6"/>
  <c r="R16" i="6"/>
  <c r="R17" i="6"/>
  <c r="R18" i="6"/>
  <c r="U49" i="4"/>
  <c r="U48" i="4"/>
  <c r="U24" i="5"/>
  <c r="O47" i="3" l="1"/>
  <c r="C69" i="2" s="1"/>
  <c r="C44" i="2" l="1"/>
  <c r="H47" i="3"/>
  <c r="C40" i="2"/>
  <c r="C39" i="2"/>
  <c r="Q105" i="4"/>
  <c r="C125" i="2" s="1"/>
  <c r="G105" i="4"/>
  <c r="H105" i="4"/>
  <c r="I105" i="4"/>
  <c r="J105" i="4"/>
  <c r="K105" i="4"/>
  <c r="L105" i="4"/>
  <c r="M105" i="4"/>
  <c r="N105" i="4"/>
  <c r="O105" i="4"/>
  <c r="P105" i="4"/>
  <c r="I11" i="9" l="1"/>
  <c r="C14" i="12" l="1"/>
  <c r="I10" i="9" l="1"/>
  <c r="I9" i="9"/>
  <c r="R82" i="4"/>
  <c r="V82" i="4" s="1"/>
  <c r="M41" i="3"/>
  <c r="R41" i="3" s="1"/>
  <c r="I12" i="9" l="1"/>
  <c r="I8" i="9"/>
  <c r="D296" i="8" l="1"/>
  <c r="D289" i="8"/>
  <c r="C289" i="8"/>
  <c r="B289" i="8"/>
  <c r="E285" i="8"/>
  <c r="E284" i="8"/>
  <c r="E283" i="8"/>
  <c r="E282" i="8"/>
  <c r="D279" i="8"/>
  <c r="C279" i="8"/>
  <c r="B279" i="8"/>
  <c r="E278" i="8"/>
  <c r="E277" i="8"/>
  <c r="E276" i="8"/>
  <c r="E275" i="8"/>
  <c r="E274" i="8"/>
  <c r="E273" i="8"/>
  <c r="D267" i="8"/>
  <c r="D260" i="8"/>
  <c r="E259" i="8"/>
  <c r="E258" i="8"/>
  <c r="E257" i="8"/>
  <c r="E256" i="8"/>
  <c r="E255" i="8"/>
  <c r="E254" i="8"/>
  <c r="C260" i="8"/>
  <c r="E253" i="8"/>
  <c r="D250" i="8"/>
  <c r="C250" i="8"/>
  <c r="B250" i="8"/>
  <c r="E249" i="8"/>
  <c r="E248" i="8"/>
  <c r="E247" i="8"/>
  <c r="E246" i="8"/>
  <c r="E245" i="8"/>
  <c r="E244" i="8"/>
  <c r="D238" i="8"/>
  <c r="D231" i="8"/>
  <c r="C231" i="8"/>
  <c r="B231" i="8"/>
  <c r="E230" i="8"/>
  <c r="E229" i="8"/>
  <c r="E228" i="8"/>
  <c r="E226" i="8"/>
  <c r="E225" i="8"/>
  <c r="E224" i="8"/>
  <c r="D221" i="8"/>
  <c r="C221" i="8"/>
  <c r="B221" i="8"/>
  <c r="E220" i="8"/>
  <c r="E219" i="8"/>
  <c r="E218" i="8"/>
  <c r="E217" i="8"/>
  <c r="E216" i="8"/>
  <c r="E215" i="8"/>
  <c r="D208" i="8"/>
  <c r="D201" i="8"/>
  <c r="C201" i="8"/>
  <c r="E200" i="8"/>
  <c r="E199" i="8"/>
  <c r="E198" i="8"/>
  <c r="E197" i="8"/>
  <c r="E196" i="8"/>
  <c r="E195" i="8"/>
  <c r="B201" i="8"/>
  <c r="D191" i="8"/>
  <c r="C191" i="8"/>
  <c r="B191" i="8"/>
  <c r="E190" i="8"/>
  <c r="E189" i="8"/>
  <c r="E188" i="8"/>
  <c r="E187" i="8"/>
  <c r="E186" i="8"/>
  <c r="E185" i="8"/>
  <c r="D178" i="8"/>
  <c r="D171" i="8"/>
  <c r="C171" i="8"/>
  <c r="B171" i="8"/>
  <c r="E170" i="8"/>
  <c r="E169" i="8"/>
  <c r="E168" i="8"/>
  <c r="E167" i="8"/>
  <c r="E166" i="8"/>
  <c r="E165" i="8"/>
  <c r="E164" i="8"/>
  <c r="D161" i="8"/>
  <c r="C161" i="8"/>
  <c r="B161" i="8"/>
  <c r="E160" i="8"/>
  <c r="E159" i="8"/>
  <c r="E158" i="8"/>
  <c r="E157" i="8"/>
  <c r="E156" i="8"/>
  <c r="E155" i="8"/>
  <c r="D149" i="8"/>
  <c r="D142" i="8"/>
  <c r="C142" i="8"/>
  <c r="E141" i="8"/>
  <c r="E140" i="8"/>
  <c r="E139" i="8"/>
  <c r="E138" i="8"/>
  <c r="E137" i="8"/>
  <c r="E136" i="8"/>
  <c r="E135" i="8"/>
  <c r="D132" i="8"/>
  <c r="C132" i="8"/>
  <c r="B132" i="8"/>
  <c r="E131" i="8"/>
  <c r="E130" i="8"/>
  <c r="E129" i="8"/>
  <c r="E128" i="8"/>
  <c r="E127" i="8"/>
  <c r="E126" i="8"/>
  <c r="D119" i="8"/>
  <c r="D112" i="8"/>
  <c r="C112" i="8"/>
  <c r="E111" i="8"/>
  <c r="E110" i="8"/>
  <c r="E109" i="8"/>
  <c r="E108" i="8"/>
  <c r="E107" i="8"/>
  <c r="E106" i="8"/>
  <c r="B112" i="8"/>
  <c r="D102" i="8"/>
  <c r="C102" i="8"/>
  <c r="B102" i="8"/>
  <c r="E101" i="8"/>
  <c r="E100" i="8"/>
  <c r="E99" i="8"/>
  <c r="E98" i="8"/>
  <c r="E97" i="8"/>
  <c r="E96" i="8"/>
  <c r="D89" i="8"/>
  <c r="D82" i="8"/>
  <c r="C82" i="8"/>
  <c r="E81" i="8"/>
  <c r="E80" i="8"/>
  <c r="E79" i="8"/>
  <c r="E78" i="8"/>
  <c r="E77" i="8"/>
  <c r="E76" i="8"/>
  <c r="E75" i="8"/>
  <c r="D72" i="8"/>
  <c r="C72" i="8"/>
  <c r="B72" i="8"/>
  <c r="E71" i="8"/>
  <c r="E70" i="8"/>
  <c r="E69" i="8"/>
  <c r="E68" i="8"/>
  <c r="E67" i="8"/>
  <c r="E66" i="8"/>
  <c r="D59" i="8"/>
  <c r="D52" i="8"/>
  <c r="C52" i="8"/>
  <c r="B52" i="8"/>
  <c r="E51" i="8"/>
  <c r="E50" i="8"/>
  <c r="E49" i="8"/>
  <c r="E48" i="8"/>
  <c r="E47" i="8"/>
  <c r="E46" i="8"/>
  <c r="E45" i="8"/>
  <c r="D42" i="8"/>
  <c r="C42" i="8"/>
  <c r="B42" i="8"/>
  <c r="E41" i="8"/>
  <c r="E40" i="8"/>
  <c r="E39" i="8"/>
  <c r="E38" i="8"/>
  <c r="E37" i="8"/>
  <c r="E36" i="8"/>
  <c r="D29" i="8"/>
  <c r="D22" i="8"/>
  <c r="C22" i="8"/>
  <c r="E21" i="8"/>
  <c r="E20" i="8"/>
  <c r="E19" i="8"/>
  <c r="E18" i="8"/>
  <c r="E17" i="8"/>
  <c r="E16" i="8"/>
  <c r="B22" i="8"/>
  <c r="D12" i="8"/>
  <c r="C12" i="8"/>
  <c r="B12" i="8"/>
  <c r="E11" i="8"/>
  <c r="E10" i="8"/>
  <c r="E9" i="8"/>
  <c r="E8" i="8"/>
  <c r="E7" i="8"/>
  <c r="E6" i="8"/>
  <c r="E35" i="7"/>
  <c r="I34" i="7"/>
  <c r="M34" i="7" s="1"/>
  <c r="N34" i="7" s="1"/>
  <c r="N30" i="7"/>
  <c r="N29" i="7"/>
  <c r="N27" i="7"/>
  <c r="N26" i="7"/>
  <c r="N24" i="7"/>
  <c r="N23" i="7"/>
  <c r="L18" i="7"/>
  <c r="K18" i="7"/>
  <c r="H18" i="7"/>
  <c r="E18" i="7"/>
  <c r="N17" i="7"/>
  <c r="N13" i="7"/>
  <c r="N12" i="7"/>
  <c r="I18" i="7"/>
  <c r="G18" i="7"/>
  <c r="J18" i="7"/>
  <c r="N8" i="7"/>
  <c r="N17" i="18"/>
  <c r="N18" i="18"/>
  <c r="N19" i="18"/>
  <c r="N20" i="18"/>
  <c r="N21" i="18"/>
  <c r="N22" i="18"/>
  <c r="N23" i="18"/>
  <c r="N24" i="18"/>
  <c r="N25" i="18"/>
  <c r="N26" i="18"/>
  <c r="N27" i="18"/>
  <c r="N16" i="18"/>
  <c r="E14" i="18"/>
  <c r="E28" i="18" s="1"/>
  <c r="H14" i="18"/>
  <c r="H28" i="18" s="1"/>
  <c r="C38" i="2"/>
  <c r="Q64" i="3"/>
  <c r="Q66" i="3" s="1"/>
  <c r="V16" i="6"/>
  <c r="F31" i="5"/>
  <c r="R11" i="4"/>
  <c r="V11" i="4" s="1"/>
  <c r="R12" i="4"/>
  <c r="V12" i="4" s="1"/>
  <c r="R13" i="4"/>
  <c r="V13" i="4" s="1"/>
  <c r="R14" i="4"/>
  <c r="V14" i="4" s="1"/>
  <c r="R15" i="4"/>
  <c r="V15" i="4" s="1"/>
  <c r="R17" i="4"/>
  <c r="V17" i="4" s="1"/>
  <c r="R18" i="4"/>
  <c r="V18" i="4" s="1"/>
  <c r="R19" i="4"/>
  <c r="V19" i="4" s="1"/>
  <c r="R101" i="4"/>
  <c r="V101" i="4" s="1"/>
  <c r="R20" i="4"/>
  <c r="V20" i="4" s="1"/>
  <c r="R21" i="4"/>
  <c r="V21" i="4" s="1"/>
  <c r="R22" i="4"/>
  <c r="V22" i="4" s="1"/>
  <c r="R23" i="4"/>
  <c r="V23" i="4" s="1"/>
  <c r="R24" i="4"/>
  <c r="V24" i="4" s="1"/>
  <c r="R25" i="4"/>
  <c r="V25" i="4" s="1"/>
  <c r="R26" i="4"/>
  <c r="V26" i="4" s="1"/>
  <c r="R27" i="4"/>
  <c r="V27" i="4" s="1"/>
  <c r="R28" i="4"/>
  <c r="V28" i="4" s="1"/>
  <c r="R29" i="4"/>
  <c r="V29" i="4" s="1"/>
  <c r="R42" i="4"/>
  <c r="V42" i="4" s="1"/>
  <c r="R30" i="4"/>
  <c r="V30" i="4" s="1"/>
  <c r="R31" i="4"/>
  <c r="V31" i="4" s="1"/>
  <c r="R65" i="4"/>
  <c r="V65" i="4" s="1"/>
  <c r="R16" i="4"/>
  <c r="V16" i="4" s="1"/>
  <c r="R33" i="4"/>
  <c r="V33" i="4" s="1"/>
  <c r="R34" i="4"/>
  <c r="V34" i="4" s="1"/>
  <c r="R35" i="4"/>
  <c r="V35" i="4" s="1"/>
  <c r="R36" i="4"/>
  <c r="V36" i="4" s="1"/>
  <c r="R37" i="4"/>
  <c r="V37" i="4" s="1"/>
  <c r="R39" i="4"/>
  <c r="V39" i="4" s="1"/>
  <c r="R40" i="4"/>
  <c r="V40" i="4" s="1"/>
  <c r="R41" i="4"/>
  <c r="V41" i="4" s="1"/>
  <c r="R43" i="4"/>
  <c r="V43" i="4" s="1"/>
  <c r="R44" i="4"/>
  <c r="V44" i="4" s="1"/>
  <c r="R45" i="4"/>
  <c r="V45" i="4" s="1"/>
  <c r="R46" i="4"/>
  <c r="V46" i="4" s="1"/>
  <c r="R47" i="4"/>
  <c r="V47" i="4" s="1"/>
  <c r="R48" i="4"/>
  <c r="R49" i="4"/>
  <c r="R56" i="4"/>
  <c r="V56" i="4" s="1"/>
  <c r="R50" i="4"/>
  <c r="V50" i="4" s="1"/>
  <c r="R66" i="4"/>
  <c r="V66" i="4" s="1"/>
  <c r="R51" i="4"/>
  <c r="V51" i="4" s="1"/>
  <c r="R52" i="4"/>
  <c r="V52" i="4" s="1"/>
  <c r="R53" i="4"/>
  <c r="V53" i="4" s="1"/>
  <c r="R38" i="4"/>
  <c r="V38" i="4" s="1"/>
  <c r="R54" i="4"/>
  <c r="V54" i="4" s="1"/>
  <c r="R55" i="4"/>
  <c r="V55" i="4" s="1"/>
  <c r="R57" i="4"/>
  <c r="V57" i="4" s="1"/>
  <c r="R58" i="4"/>
  <c r="V58" i="4" s="1"/>
  <c r="R59" i="4"/>
  <c r="V59" i="4" s="1"/>
  <c r="R60" i="4"/>
  <c r="V60" i="4" s="1"/>
  <c r="R61" i="4"/>
  <c r="V61" i="4" s="1"/>
  <c r="R62" i="4"/>
  <c r="V62" i="4" s="1"/>
  <c r="R63" i="4"/>
  <c r="V63" i="4" s="1"/>
  <c r="R67" i="4"/>
  <c r="V67" i="4" s="1"/>
  <c r="R68" i="4"/>
  <c r="V68" i="4" s="1"/>
  <c r="R70" i="4"/>
  <c r="V70" i="4" s="1"/>
  <c r="R71" i="4"/>
  <c r="V71" i="4" s="1"/>
  <c r="R72" i="4"/>
  <c r="V72" i="4" s="1"/>
  <c r="R73" i="4"/>
  <c r="V73" i="4" s="1"/>
  <c r="R74" i="4"/>
  <c r="V74" i="4" s="1"/>
  <c r="R76" i="4"/>
  <c r="V76" i="4" s="1"/>
  <c r="R77" i="4"/>
  <c r="V77" i="4" s="1"/>
  <c r="R78" i="4"/>
  <c r="V78" i="4" s="1"/>
  <c r="R87" i="4"/>
  <c r="V87" i="4" s="1"/>
  <c r="R88" i="4"/>
  <c r="R89" i="4"/>
  <c r="V89" i="4" s="1"/>
  <c r="R92" i="4"/>
  <c r="V92" i="4" s="1"/>
  <c r="R93" i="4"/>
  <c r="V93" i="4" s="1"/>
  <c r="R94" i="4"/>
  <c r="V94" i="4" s="1"/>
  <c r="R95" i="4"/>
  <c r="V95" i="4" s="1"/>
  <c r="R96" i="4"/>
  <c r="V96" i="4" s="1"/>
  <c r="R97" i="4"/>
  <c r="V97" i="4" s="1"/>
  <c r="R98" i="4"/>
  <c r="V98" i="4" s="1"/>
  <c r="R99" i="4"/>
  <c r="V99" i="4" s="1"/>
  <c r="R100" i="4"/>
  <c r="V100" i="4" s="1"/>
  <c r="R69" i="4"/>
  <c r="V69" i="4" s="1"/>
  <c r="R102" i="4"/>
  <c r="V102" i="4" s="1"/>
  <c r="R83" i="4"/>
  <c r="V83" i="4" s="1"/>
  <c r="R84" i="4"/>
  <c r="V84" i="4" s="1"/>
  <c r="R10" i="4"/>
  <c r="V10" i="4" s="1"/>
  <c r="M23" i="3"/>
  <c r="R23" i="3" s="1"/>
  <c r="M37" i="3"/>
  <c r="R37" i="3" s="1"/>
  <c r="M38" i="3"/>
  <c r="R38" i="3" s="1"/>
  <c r="M39" i="3"/>
  <c r="R39" i="3" s="1"/>
  <c r="M40" i="3"/>
  <c r="R40" i="3" s="1"/>
  <c r="M42" i="3"/>
  <c r="R42" i="3" s="1"/>
  <c r="M43" i="3"/>
  <c r="R43" i="3" s="1"/>
  <c r="M44" i="3"/>
  <c r="R44" i="3" s="1"/>
  <c r="R81" i="4"/>
  <c r="V81" i="4" s="1"/>
  <c r="R85" i="4"/>
  <c r="V85" i="4" s="1"/>
  <c r="R32" i="4"/>
  <c r="V32" i="4" s="1"/>
  <c r="R91" i="4"/>
  <c r="V91" i="4" s="1"/>
  <c r="R64" i="4"/>
  <c r="V64" i="4" s="1"/>
  <c r="D34" i="14"/>
  <c r="G34" i="14" s="1"/>
  <c r="G32" i="14"/>
  <c r="F16" i="14"/>
  <c r="F35" i="14" s="1"/>
  <c r="E16" i="14"/>
  <c r="E35" i="14" s="1"/>
  <c r="D16" i="14"/>
  <c r="D35" i="14" s="1"/>
  <c r="C16" i="14"/>
  <c r="G12" i="14"/>
  <c r="G11" i="14"/>
  <c r="G10" i="14"/>
  <c r="G9" i="14"/>
  <c r="C14" i="18"/>
  <c r="C28" i="18" s="1"/>
  <c r="F14" i="18"/>
  <c r="F28" i="18" s="1"/>
  <c r="G14" i="18"/>
  <c r="G28" i="18" s="1"/>
  <c r="I14" i="18"/>
  <c r="I28" i="18" s="1"/>
  <c r="J14" i="18"/>
  <c r="J28" i="18" s="1"/>
  <c r="K14" i="18"/>
  <c r="K28" i="18" s="1"/>
  <c r="L14" i="18"/>
  <c r="L28" i="18" s="1"/>
  <c r="M14" i="18"/>
  <c r="M28" i="18" s="1"/>
  <c r="C7" i="15"/>
  <c r="I7" i="9"/>
  <c r="V10" i="6"/>
  <c r="V11" i="6"/>
  <c r="V12" i="6"/>
  <c r="V13" i="6"/>
  <c r="V14" i="6"/>
  <c r="V15" i="6"/>
  <c r="V17" i="6"/>
  <c r="V18" i="6"/>
  <c r="E23" i="11"/>
  <c r="F23" i="11"/>
  <c r="G23" i="11"/>
  <c r="D23" i="11"/>
  <c r="D10" i="11"/>
  <c r="V88" i="4"/>
  <c r="R103" i="4"/>
  <c r="V103" i="4" s="1"/>
  <c r="S19" i="6"/>
  <c r="T19" i="6"/>
  <c r="U19" i="6"/>
  <c r="G19" i="6"/>
  <c r="I19" i="6"/>
  <c r="J19" i="6"/>
  <c r="K19" i="6"/>
  <c r="L19" i="6"/>
  <c r="M19" i="6"/>
  <c r="N19" i="6"/>
  <c r="O19" i="6"/>
  <c r="P19" i="6"/>
  <c r="Q19" i="6"/>
  <c r="T105" i="4"/>
  <c r="S105" i="4"/>
  <c r="C103" i="2"/>
  <c r="C122" i="2"/>
  <c r="C124" i="2"/>
  <c r="M8" i="5"/>
  <c r="R8" i="5" s="1"/>
  <c r="M9" i="5"/>
  <c r="R9" i="5" s="1"/>
  <c r="M10" i="5"/>
  <c r="R10" i="5" s="1"/>
  <c r="M11" i="5"/>
  <c r="R11" i="5" s="1"/>
  <c r="M13" i="5"/>
  <c r="R13" i="5" s="1"/>
  <c r="M14" i="5"/>
  <c r="R14" i="5" s="1"/>
  <c r="M15" i="5"/>
  <c r="R15" i="5" s="1"/>
  <c r="M16" i="5"/>
  <c r="R16" i="5" s="1"/>
  <c r="M17" i="5"/>
  <c r="R17" i="5" s="1"/>
  <c r="M18" i="5"/>
  <c r="R18" i="5" s="1"/>
  <c r="M19" i="5"/>
  <c r="R19" i="5" s="1"/>
  <c r="M20" i="5"/>
  <c r="R20" i="5" s="1"/>
  <c r="M21" i="5"/>
  <c r="R21" i="5" s="1"/>
  <c r="M22" i="5"/>
  <c r="R22" i="5" s="1"/>
  <c r="M24" i="5"/>
  <c r="R24" i="5" s="1"/>
  <c r="M25" i="5"/>
  <c r="R25" i="5" s="1"/>
  <c r="M26" i="5"/>
  <c r="R26" i="5" s="1"/>
  <c r="M27" i="5"/>
  <c r="R27" i="5" s="1"/>
  <c r="M29" i="5"/>
  <c r="R29" i="5" s="1"/>
  <c r="M7" i="5"/>
  <c r="R7" i="5" s="1"/>
  <c r="G31" i="5"/>
  <c r="I31" i="5"/>
  <c r="J31" i="5"/>
  <c r="K31" i="5"/>
  <c r="L31" i="5"/>
  <c r="E31" i="5"/>
  <c r="M8" i="3"/>
  <c r="R8" i="3" s="1"/>
  <c r="M9" i="3"/>
  <c r="R9" i="3" s="1"/>
  <c r="M10" i="3"/>
  <c r="R10" i="3" s="1"/>
  <c r="M11" i="3"/>
  <c r="M12" i="3"/>
  <c r="M13" i="3"/>
  <c r="R13" i="3" s="1"/>
  <c r="M14" i="3"/>
  <c r="R14" i="3" s="1"/>
  <c r="M15" i="3"/>
  <c r="R15" i="3" s="1"/>
  <c r="M16" i="3"/>
  <c r="R16" i="3" s="1"/>
  <c r="M17" i="3"/>
  <c r="R17" i="3" s="1"/>
  <c r="M18" i="3"/>
  <c r="R18" i="3" s="1"/>
  <c r="M19" i="3"/>
  <c r="R19" i="3" s="1"/>
  <c r="M20" i="3"/>
  <c r="R20" i="3" s="1"/>
  <c r="M21" i="3"/>
  <c r="R21" i="3" s="1"/>
  <c r="M22" i="3"/>
  <c r="R22" i="3" s="1"/>
  <c r="M24" i="3"/>
  <c r="R24" i="3" s="1"/>
  <c r="M25" i="3"/>
  <c r="R25" i="3" s="1"/>
  <c r="M26" i="3"/>
  <c r="R26" i="3" s="1"/>
  <c r="M27" i="3"/>
  <c r="R27" i="3" s="1"/>
  <c r="M28" i="3"/>
  <c r="R28" i="3" s="1"/>
  <c r="M29" i="3"/>
  <c r="R29" i="3" s="1"/>
  <c r="M30" i="3"/>
  <c r="R30" i="3" s="1"/>
  <c r="M31" i="3"/>
  <c r="R31" i="3" s="1"/>
  <c r="M32" i="3"/>
  <c r="R32" i="3" s="1"/>
  <c r="M33" i="3"/>
  <c r="R33" i="3" s="1"/>
  <c r="M34" i="3"/>
  <c r="R34" i="3" s="1"/>
  <c r="M35" i="3"/>
  <c r="R35" i="3" s="1"/>
  <c r="M36" i="3"/>
  <c r="R36" i="3" s="1"/>
  <c r="M45" i="3"/>
  <c r="R45" i="3" s="1"/>
  <c r="I47" i="3"/>
  <c r="C54" i="2" s="1"/>
  <c r="C51" i="2" s="1"/>
  <c r="C9" i="10" s="1"/>
  <c r="J47" i="3"/>
  <c r="C24" i="2" s="1"/>
  <c r="C19" i="2" s="1"/>
  <c r="C14" i="10" s="1"/>
  <c r="K47" i="3"/>
  <c r="C47" i="2" s="1"/>
  <c r="C45" i="2" s="1"/>
  <c r="C15" i="10" s="1"/>
  <c r="L47" i="3"/>
  <c r="C59" i="2" s="1"/>
  <c r="C56" i="2" s="1"/>
  <c r="C16" i="10" s="1"/>
  <c r="H58" i="3"/>
  <c r="P47" i="3"/>
  <c r="E58" i="3"/>
  <c r="C10" i="2"/>
  <c r="C9" i="2"/>
  <c r="C8" i="2"/>
  <c r="C7" i="2"/>
  <c r="C19" i="12"/>
  <c r="C29" i="2"/>
  <c r="C30" i="2"/>
  <c r="C31" i="2"/>
  <c r="C32" i="2"/>
  <c r="C33" i="2"/>
  <c r="C36" i="2"/>
  <c r="C37" i="2"/>
  <c r="C62" i="2"/>
  <c r="C66" i="2"/>
  <c r="C80" i="2"/>
  <c r="C99" i="2"/>
  <c r="C121" i="2"/>
  <c r="C127" i="2"/>
  <c r="C131" i="2"/>
  <c r="C142" i="2"/>
  <c r="C23" i="11"/>
  <c r="G8" i="13"/>
  <c r="H8" i="13"/>
  <c r="I8" i="13"/>
  <c r="J8" i="13"/>
  <c r="K8" i="13"/>
  <c r="L8" i="13"/>
  <c r="M8" i="13"/>
  <c r="N8" i="13"/>
  <c r="O8" i="13"/>
  <c r="P8" i="13"/>
  <c r="Q8" i="13"/>
  <c r="C10" i="15"/>
  <c r="C9" i="16"/>
  <c r="M7" i="3"/>
  <c r="R7" i="3" s="1"/>
  <c r="M46" i="3"/>
  <c r="R46" i="3" s="1"/>
  <c r="E47" i="3"/>
  <c r="F47" i="3"/>
  <c r="G47" i="3"/>
  <c r="C6" i="15" s="1"/>
  <c r="E105" i="4"/>
  <c r="R9" i="6"/>
  <c r="V9" i="6" s="1"/>
  <c r="E19" i="6"/>
  <c r="F19" i="6"/>
  <c r="E13" i="9"/>
  <c r="F13" i="9"/>
  <c r="G13" i="9"/>
  <c r="I15" i="9"/>
  <c r="I18" i="9" s="1"/>
  <c r="E18" i="9"/>
  <c r="F18" i="9"/>
  <c r="G18" i="9"/>
  <c r="H18" i="9"/>
  <c r="R104" i="4"/>
  <c r="V104" i="4" s="1"/>
  <c r="R75" i="4"/>
  <c r="V75" i="4" s="1"/>
  <c r="E102" i="8" l="1"/>
  <c r="D24" i="11"/>
  <c r="E289" i="8"/>
  <c r="E260" i="8"/>
  <c r="E250" i="8"/>
  <c r="E221" i="8"/>
  <c r="E161" i="8"/>
  <c r="E142" i="8"/>
  <c r="E132" i="8"/>
  <c r="E82" i="8"/>
  <c r="E52" i="8"/>
  <c r="L50" i="3"/>
  <c r="S13" i="5"/>
  <c r="S19" i="5"/>
  <c r="H36" i="7"/>
  <c r="J36" i="7"/>
  <c r="K36" i="7"/>
  <c r="L36" i="7"/>
  <c r="N15" i="7"/>
  <c r="E36" i="7"/>
  <c r="E171" i="8"/>
  <c r="E279" i="8"/>
  <c r="I36" i="7"/>
  <c r="N31" i="7"/>
  <c r="E42" i="8"/>
  <c r="E72" i="8"/>
  <c r="N11" i="7"/>
  <c r="N16" i="7"/>
  <c r="E231" i="8"/>
  <c r="E12" i="8"/>
  <c r="E191" i="8"/>
  <c r="G19" i="9"/>
  <c r="P9" i="18"/>
  <c r="V48" i="4"/>
  <c r="E15" i="8"/>
  <c r="E22" i="8" s="1"/>
  <c r="B82" i="8"/>
  <c r="E105" i="8"/>
  <c r="E112" i="8" s="1"/>
  <c r="E194" i="8"/>
  <c r="E201" i="8" s="1"/>
  <c r="B260" i="8"/>
  <c r="B142" i="8"/>
  <c r="N14" i="7"/>
  <c r="G36" i="7"/>
  <c r="N9" i="7"/>
  <c r="N10" i="7"/>
  <c r="N22" i="7"/>
  <c r="N35" i="7" s="1"/>
  <c r="N25" i="7"/>
  <c r="F18" i="7"/>
  <c r="F36" i="7" s="1"/>
  <c r="F16" i="10"/>
  <c r="H19" i="6"/>
  <c r="U105" i="4"/>
  <c r="F23" i="10" s="1"/>
  <c r="F30" i="10" s="1"/>
  <c r="P10" i="18"/>
  <c r="E19" i="9"/>
  <c r="C12" i="15"/>
  <c r="C28" i="2"/>
  <c r="C26" i="2" s="1"/>
  <c r="S7" i="5"/>
  <c r="F105" i="4"/>
  <c r="C94" i="2" s="1"/>
  <c r="F5" i="10" s="1"/>
  <c r="P11" i="18"/>
  <c r="F17" i="14"/>
  <c r="R19" i="6"/>
  <c r="G16" i="14"/>
  <c r="M47" i="3"/>
  <c r="R86" i="4"/>
  <c r="V86" i="4" s="1"/>
  <c r="R80" i="4"/>
  <c r="V80" i="4" s="1"/>
  <c r="P8" i="18"/>
  <c r="D14" i="18"/>
  <c r="D28" i="18" s="1"/>
  <c r="V49" i="4"/>
  <c r="C108" i="2"/>
  <c r="C98" i="2" s="1"/>
  <c r="F9" i="10" s="1"/>
  <c r="R79" i="4"/>
  <c r="V79" i="4" s="1"/>
  <c r="G35" i="14"/>
  <c r="G17" i="14"/>
  <c r="C17" i="2"/>
  <c r="C12" i="2" s="1"/>
  <c r="V19" i="6"/>
  <c r="F19" i="9"/>
  <c r="C35" i="14"/>
  <c r="C17" i="14"/>
  <c r="C110" i="2"/>
  <c r="H13" i="9"/>
  <c r="H19" i="9" s="1"/>
  <c r="C6" i="2"/>
  <c r="M28" i="5"/>
  <c r="R28" i="5" s="1"/>
  <c r="D17" i="14"/>
  <c r="E17" i="14"/>
  <c r="C19" i="10"/>
  <c r="R31" i="5" l="1"/>
  <c r="R50" i="3"/>
  <c r="R49" i="3"/>
  <c r="C96" i="2"/>
  <c r="F7" i="10" s="1"/>
  <c r="N18" i="7"/>
  <c r="C95" i="2"/>
  <c r="C139" i="2"/>
  <c r="C136" i="2" s="1"/>
  <c r="C147" i="2" s="1"/>
  <c r="M18" i="7"/>
  <c r="C6" i="10"/>
  <c r="P5" i="18"/>
  <c r="C5" i="10"/>
  <c r="P4" i="18"/>
  <c r="C7" i="10"/>
  <c r="P6" i="18"/>
  <c r="F14" i="10"/>
  <c r="C112" i="2"/>
  <c r="F15" i="10" s="1"/>
  <c r="I13" i="9"/>
  <c r="I19" i="9" s="1"/>
  <c r="C123" i="2" l="1"/>
  <c r="N36" i="7"/>
  <c r="F17" i="10"/>
  <c r="F19" i="10" s="1"/>
  <c r="M36" i="7"/>
  <c r="N28" i="18"/>
  <c r="F6" i="10"/>
  <c r="C109" i="2"/>
  <c r="R90" i="4" l="1"/>
  <c r="V90" i="4" s="1"/>
  <c r="V105" i="4" s="1"/>
  <c r="C97" i="2" l="1"/>
  <c r="F8" i="10" s="1"/>
  <c r="F12" i="10" s="1"/>
  <c r="R105" i="4"/>
  <c r="F20" i="10" l="1"/>
  <c r="C93" i="2"/>
  <c r="C126" i="2" s="1"/>
  <c r="C148" i="2" s="1"/>
  <c r="F34" i="10" l="1"/>
  <c r="F31" i="10"/>
  <c r="F35" i="10"/>
  <c r="C34" i="2"/>
  <c r="C8" i="10" s="1"/>
  <c r="C12" i="10" s="1"/>
  <c r="C20" i="10" l="1"/>
  <c r="P7" i="18"/>
  <c r="C61" i="2"/>
  <c r="C34" i="10" l="1"/>
  <c r="C152" i="2"/>
  <c r="C35" i="10"/>
  <c r="C32" i="10"/>
  <c r="R47" i="3"/>
  <c r="C77" i="2"/>
  <c r="C74" i="2" s="1"/>
  <c r="P13" i="18" s="1"/>
  <c r="C72" i="2"/>
  <c r="C71" i="2" l="1"/>
  <c r="C30" i="10" l="1"/>
  <c r="C31" i="10" s="1"/>
  <c r="N13" i="18"/>
  <c r="B13" i="18" s="1"/>
  <c r="P12" i="18"/>
  <c r="P14" i="18" s="1"/>
  <c r="C86" i="2"/>
  <c r="C33" i="10" l="1"/>
  <c r="C87" i="2"/>
  <c r="C153" i="2"/>
  <c r="R48" i="3"/>
  <c r="B28" i="18"/>
  <c r="B14" i="18"/>
  <c r="N11" i="18"/>
  <c r="N14" i="18" s="1"/>
  <c r="E10" i="11"/>
  <c r="E24" i="11"/>
  <c r="F10" i="11"/>
  <c r="F24" i="11"/>
  <c r="M31" i="5"/>
  <c r="C10" i="11"/>
  <c r="C24" i="11"/>
  <c r="G10" i="11"/>
  <c r="G24" i="11"/>
  <c r="R30" i="5"/>
  <c r="H31" i="5"/>
  <c r="H30" i="5"/>
  <c r="M30" i="5"/>
</calcChain>
</file>

<file path=xl/comments1.xml><?xml version="1.0" encoding="utf-8"?>
<comments xmlns="http://schemas.openxmlformats.org/spreadsheetml/2006/main">
  <authors>
    <author/>
  </authors>
  <commentList>
    <comment ref="A27" authorId="0" shapeId="0">
      <text>
        <r>
          <rPr>
            <b/>
            <sz val="9"/>
            <color indexed="8"/>
            <rFont val="Segoe UI"/>
            <family val="2"/>
            <charset val="238"/>
          </rPr>
          <t xml:space="preserve">szandrea:
</t>
        </r>
      </text>
    </comment>
  </commentList>
</comments>
</file>

<file path=xl/sharedStrings.xml><?xml version="1.0" encoding="utf-8"?>
<sst xmlns="http://schemas.openxmlformats.org/spreadsheetml/2006/main" count="1497" uniqueCount="742">
  <si>
    <t>Cím</t>
  </si>
  <si>
    <t>Alcím</t>
  </si>
  <si>
    <t>Megnevezés</t>
  </si>
  <si>
    <t>1.</t>
  </si>
  <si>
    <t>Várpalota Város Önkormányzata</t>
  </si>
  <si>
    <t>2.</t>
  </si>
  <si>
    <t>Várpalotai Polgármesteri Hivatal</t>
  </si>
  <si>
    <t>3.</t>
  </si>
  <si>
    <t>Várpalotai Összevont Óvoda és Bölcsőde</t>
  </si>
  <si>
    <t>4.</t>
  </si>
  <si>
    <t>Ringató Bölcsőde</t>
  </si>
  <si>
    <t>5.</t>
  </si>
  <si>
    <t>B E V É T E L E K</t>
  </si>
  <si>
    <t>1. sz. táblázat</t>
  </si>
  <si>
    <t>Ezer forintban</t>
  </si>
  <si>
    <t>Sor-
szám</t>
  </si>
  <si>
    <t>Bevételi jogcím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</si>
  <si>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</si>
  <si>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</si>
  <si>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</si>
  <si>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</si>
  <si>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</si>
  <si>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</si>
  <si>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</si>
  <si>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</si>
  <si>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</si>
  <si>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</si>
  <si>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</si>
  <si>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</si>
  <si>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</si>
  <si>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</si>
  <si>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</si>
  <si>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</si>
  <si>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</si>
  <si>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</si>
  <si>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</si>
  <si>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</si>
  <si>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</si>
  <si>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</si>
  <si>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</si>
  <si>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</si>
  <si>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</si>
  <si>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</si>
  <si>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</si>
  <si>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</si>
  <si>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</si>
  <si>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</si>
  <si>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</si>
  <si>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</si>
  <si>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</si>
  <si>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</si>
  <si>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</si>
  <si>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</si>
  <si>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</si>
  <si>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</si>
  <si>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(4.1.+4.2.+4.3.+4.4.+4.5.)</t>
  </si>
  <si>
    <t>4.1.</t>
  </si>
  <si>
    <t>Magánszemélyek jövedelem adói</t>
  </si>
  <si>
    <t>4.2.</t>
  </si>
  <si>
    <t>Helyi adók  (4.2.1.+4.2.2.)</t>
  </si>
  <si>
    <t>4.2.1.</t>
  </si>
  <si>
    <t>- Vagyoni típusú adók</t>
  </si>
  <si>
    <t>4.2.2.</t>
  </si>
  <si>
    <t>- Termékek és szolgáltatások adói</t>
  </si>
  <si>
    <t>4.3.</t>
  </si>
  <si>
    <t>Gépjárműadó</t>
  </si>
  <si>
    <t>4.4.</t>
  </si>
  <si>
    <t>Egyéb áruhasználati és szolgáltatási adók</t>
  </si>
  <si>
    <t>4.5.</t>
  </si>
  <si>
    <t>Egyéb közhatalmi bevételek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</si>
  <si>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</si>
  <si>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</si>
  <si>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</si>
  <si>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</si>
  <si>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</si>
  <si>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</si>
  <si>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</si>
  <si>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</si>
  <si>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</si>
  <si>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</si>
  <si>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</si>
  <si>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</si>
  <si>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</si>
  <si>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</si>
  <si>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</si>
  <si>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</si>
  <si>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</si>
  <si>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</si>
  <si>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</si>
  <si>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</si>
  <si>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</si>
  <si>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</si>
  <si>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</si>
  <si>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</si>
  <si>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</si>
  <si>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</si>
  <si>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</si>
  <si>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</si>
  <si>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</si>
  <si>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</si>
  <si>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</si>
  <si>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</si>
  <si>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</si>
  <si>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</si>
  <si>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</si>
  <si>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</si>
  <si>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</si>
  <si>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</si>
  <si>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</si>
  <si>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</si>
  <si>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</si>
  <si>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</si>
  <si>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</si>
  <si>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</si>
  <si>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</si>
  <si>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</si>
  <si>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</si>
  <si>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</si>
  <si>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</si>
  <si>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</si>
  <si>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</si>
  <si>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</si>
  <si>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</si>
  <si>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</si>
  <si>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</si>
  <si>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</si>
  <si>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</si>
  <si>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</si>
  <si>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</si>
  <si>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</si>
  <si>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</si>
  <si>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</si>
  <si>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</si>
  <si>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</si>
  <si>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</si>
  <si>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</si>
  <si>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</si>
  <si>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</si>
  <si>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</si>
  <si>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</si>
  <si>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</si>
  <si>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</si>
  <si>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</si>
  <si>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</si>
  <si>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</si>
  <si>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</si>
  <si>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</si>
  <si>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</si>
  <si>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</si>
  <si>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</si>
  <si>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</si>
  <si>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</si>
  <si>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</si>
  <si>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</si>
  <si>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</si>
  <si>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</si>
  <si>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Központi irányító szervi támogatás</t>
  </si>
  <si>
    <t>13.4.</t>
  </si>
  <si>
    <t>Betétek megszüntetése</t>
  </si>
  <si>
    <t>13.5.</t>
  </si>
  <si>
    <t>Központi költségvetés sajátos finanszírozási bevételei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</si>
  <si>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</si>
  <si>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</si>
  <si>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</si>
  <si>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</si>
  <si>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</si>
  <si>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</si>
  <si>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</si>
  <si>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</si>
  <si>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</si>
  <si>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</si>
  <si>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</si>
  <si>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</si>
  <si>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</si>
  <si>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</si>
  <si>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</si>
  <si>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</si>
  <si>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</si>
  <si>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</si>
  <si>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</si>
  <si>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10"/>
        <rFont val="Palatino Linotyp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</si>
  <si>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</si>
  <si>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</si>
  <si>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</si>
  <si>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</si>
  <si>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</si>
  <si>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</si>
  <si>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</si>
  <si>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</si>
  <si>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</si>
  <si>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</si>
  <si>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</si>
  <si>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</si>
  <si>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</si>
  <si>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</si>
  <si>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</si>
  <si>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</si>
  <si>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</si>
  <si>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</si>
  <si>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</si>
  <si>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</si>
  <si>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</si>
  <si>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</si>
  <si>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</si>
  <si>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</si>
  <si>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</si>
  <si>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ÁH-n kívülre</t>
  </si>
  <si>
    <r>
      <t xml:space="preserve">   Felhalmozási költségvetés kiadásai </t>
    </r>
    <r>
      <rPr>
        <sz val="10"/>
        <rFont val="Palatino Linotyp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</si>
  <si>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</si>
  <si>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</si>
  <si>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</si>
  <si>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</si>
  <si>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</si>
  <si>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</si>
  <si>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</si>
  <si>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</si>
  <si>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</si>
  <si>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</si>
  <si>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</si>
  <si>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</si>
  <si>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</si>
  <si>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</si>
  <si>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</si>
  <si>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</si>
  <si>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</si>
  <si>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ÁH-n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</si>
  <si>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</si>
  <si>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</si>
  <si>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</si>
  <si>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</si>
  <si>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</si>
  <si>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</si>
  <si>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</si>
  <si>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</si>
  <si>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</si>
  <si>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</si>
  <si>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</si>
  <si>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</si>
  <si>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</si>
  <si>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</si>
  <si>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</si>
  <si>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</si>
  <si>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</si>
  <si>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Központi, irányító szervi támogatások folyósítása Áht. 73. § (1)</t>
  </si>
  <si>
    <t xml:space="preserve"> Pénzeszközök betétként elhelyezése </t>
  </si>
  <si>
    <t>7.5.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</si>
  <si>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</si>
  <si>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</si>
  <si>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</si>
  <si>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</si>
  <si>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</si>
  <si>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</si>
  <si>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</si>
  <si>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</si>
  <si>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</si>
  <si>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</si>
  <si>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</si>
  <si>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</si>
  <si>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</si>
  <si>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</si>
  <si>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</si>
  <si>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</si>
  <si>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</si>
  <si>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</si>
  <si>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</si>
  <si>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</si>
  <si>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</si>
  <si>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</si>
  <si>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</si>
  <si>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</si>
  <si>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</si>
  <si>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</si>
  <si>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</si>
  <si>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</si>
  <si>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</si>
  <si>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</si>
  <si>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</si>
  <si>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Feladat jelleg</t>
  </si>
  <si>
    <t>MŰKÖDÉSI BEVÉTELEK</t>
  </si>
  <si>
    <t>FELHALMOZÁSI KÖLTSÉGVETÉS BEVÉTELEK</t>
  </si>
  <si>
    <t>KÖLTSÉGVETÉSI BEVÉTELEK ÖSSZESEN</t>
  </si>
  <si>
    <t>FINANSZÍROZÁSI BEVÉTELEK</t>
  </si>
  <si>
    <t>BEVÉTELEK ÖSSZESEN</t>
  </si>
  <si>
    <t>Önkormányzat működési támogatásai</t>
  </si>
  <si>
    <t xml:space="preserve">Működési célú támogatások      Áht.-on belülről </t>
  </si>
  <si>
    <t>Közhatalmi bevételek</t>
  </si>
  <si>
    <t xml:space="preserve">Működési bevételek </t>
  </si>
  <si>
    <t>Működési célú átvett pénzeszközök Áht.-on kívülről</t>
  </si>
  <si>
    <t>Felhalmozási célú támogatások Áht.-on belülről</t>
  </si>
  <si>
    <t>Felhalmozási bevételek</t>
  </si>
  <si>
    <t>Felhalmozási célú átvett pénzeszközök Áht.-on kívülről</t>
  </si>
  <si>
    <t>Hitel-, kölcsöntörlesztés Áht.-on kívülről</t>
  </si>
  <si>
    <t>Belföldi értékpapírok bevételei</t>
  </si>
  <si>
    <t>Maradvány</t>
  </si>
  <si>
    <t>Belföldi finanszírozás bevételei</t>
  </si>
  <si>
    <t>Önkorm. jogalkotó és ált. igazg. tevékenysége</t>
  </si>
  <si>
    <t>Városüzemeltetés</t>
  </si>
  <si>
    <t>Építményadó</t>
  </si>
  <si>
    <t>Telekadó</t>
  </si>
  <si>
    <t>Hipa (állandó jelleggel végz.)</t>
  </si>
  <si>
    <t>Gépjárműadó 40%</t>
  </si>
  <si>
    <t>Talajterhelési díj</t>
  </si>
  <si>
    <t>Ebrendészeti hozzájárulás</t>
  </si>
  <si>
    <t>Közfoglalkoztatás</t>
  </si>
  <si>
    <t>Háziorvosi alapellátás - OEP finansz.</t>
  </si>
  <si>
    <t>Parkolókártya</t>
  </si>
  <si>
    <t>Közvetített szolgákltatások - továbbszámlázott rezsi Áht.-on kívülre</t>
  </si>
  <si>
    <t>Bérlemények, bérlakások bevételei</t>
  </si>
  <si>
    <t>NK</t>
  </si>
  <si>
    <t xml:space="preserve">Iskolai gyermekétkeztetés térítési díj </t>
  </si>
  <si>
    <t>Kiszámlázott ÁFA</t>
  </si>
  <si>
    <t>Kártérítési díj bevételek</t>
  </si>
  <si>
    <t xml:space="preserve">Számlatúlfizetések, visszafizetések elszámolásai </t>
  </si>
  <si>
    <t>Nyári tábor, petrozsényi tábor bevételei</t>
  </si>
  <si>
    <t>MINDÖSSZESEN:</t>
  </si>
  <si>
    <t>adatok eFt-ban</t>
  </si>
  <si>
    <t>S</t>
  </si>
  <si>
    <t>Létszám</t>
  </si>
  <si>
    <t>MŰKÖDÉSI KÖLTSÉGVETÉS KIADÁSAI</t>
  </si>
  <si>
    <t>FELHALMOZÁSI KÖLTSÉGVETÉS KIADÁSAI</t>
  </si>
  <si>
    <t>TARTALÉKOK</t>
  </si>
  <si>
    <t>KÖLTSÉGVETÉSI KIADÁSOK ÖSSZESEN</t>
  </si>
  <si>
    <t>FINANSZÍROZÁSI KIADÁSOK</t>
  </si>
  <si>
    <t>KIADÁSOK ÖSSZESEN</t>
  </si>
  <si>
    <t>Személyi juttatás</t>
  </si>
  <si>
    <t>Munka-adót terhelő járulékok + SZHO</t>
  </si>
  <si>
    <t>Dologi és egyéb folyó kiadások</t>
  </si>
  <si>
    <t>Ellátot-tak. pénzbeli jutt.</t>
  </si>
  <si>
    <t>Egyéb működésicélú kiadások</t>
  </si>
  <si>
    <t>Egyéb felhalmozási célú kiadások kiadások</t>
  </si>
  <si>
    <t>Hitel-, kölcsöntörlesztés államháztartáson kívülre</t>
  </si>
  <si>
    <t>Belföldi értékpapírok kiadásai</t>
  </si>
  <si>
    <t>Belföldi finanszírozás kiadásai</t>
  </si>
  <si>
    <t>tak. pü.</t>
  </si>
  <si>
    <t>jutt.</t>
  </si>
  <si>
    <t>Áht.-on belülre</t>
  </si>
  <si>
    <t>Áht.-on kívülre</t>
  </si>
  <si>
    <t>Bérleményekkel, bérlakásokkal kapcsolatos feladatok (ökorm. vagyonnal való gazd. )</t>
  </si>
  <si>
    <t>Közutak, hidak, alagutak üzemeltetése, fenntartása</t>
  </si>
  <si>
    <t>,</t>
  </si>
  <si>
    <t>Zöldterület-kezelés (parkfenntartás, üzemelt.)</t>
  </si>
  <si>
    <t>Települési (nem veszélyes) hulladékkezelése</t>
  </si>
  <si>
    <t>Gyepmesteri tev., ebtelep üzemelt. (városgazdálk.szolg.)</t>
  </si>
  <si>
    <t>Térinformatika és közmű nyilvántartás frissítés</t>
  </si>
  <si>
    <t>Közvilágítás</t>
  </si>
  <si>
    <t>Szemünkfénye program</t>
  </si>
  <si>
    <t>Környezetvédelmi feladat (városüzemeltetés feladatai)</t>
  </si>
  <si>
    <t>Történelmi hely, építmény, egyéb látványosság működtetése (Thury vár)</t>
  </si>
  <si>
    <t>Helyi, térségi közösségi tér biztosítása, működtetése</t>
  </si>
  <si>
    <t>Könyvtári és közművelődési érdekeltségnövelő támog.</t>
  </si>
  <si>
    <t>Könyvtár</t>
  </si>
  <si>
    <t>Házasságkötő terem, turisztikai iroda</t>
  </si>
  <si>
    <t>Helyi adóval kapcsolatos feladatok</t>
  </si>
  <si>
    <t>Polgári védelem</t>
  </si>
  <si>
    <t>Temetők üzemeltetésével kapcsolatos feladatok</t>
  </si>
  <si>
    <t>Gyermekétkeztetés (iskolák)</t>
  </si>
  <si>
    <t>Költségvetési befizetési kötelezettség</t>
  </si>
  <si>
    <t>Várpalotai TKT (TNGK normatív állami támogatása átadása)</t>
  </si>
  <si>
    <t>Várpalotai TKT (TNGK feladatainak ellátásához támogatás)</t>
  </si>
  <si>
    <t>Várpalotai TKT (jogász)</t>
  </si>
  <si>
    <t>Várpalotai TKT (Központi háziorvosi ügyelet támogatása)</t>
  </si>
  <si>
    <t>Várpalotai TKT (Pszichológusi feladatok támogatása)</t>
  </si>
  <si>
    <t>Várpalotai TKT (társulási tagdíj)</t>
  </si>
  <si>
    <t>Várpalotai TKT (TNGK szállítási szolg.támog.)</t>
  </si>
  <si>
    <t>Várpalotai TKT (Szupervízió)</t>
  </si>
  <si>
    <t>THURY-VÁR Kft. működési támogatása</t>
  </si>
  <si>
    <t>Ifjúsági koncepció</t>
  </si>
  <si>
    <t>Rehabilitációs hozzájárulás</t>
  </si>
  <si>
    <t xml:space="preserve">Játszótéri eszközök </t>
  </si>
  <si>
    <t>Kisajátítás telekvásárlás</t>
  </si>
  <si>
    <t>Erdőgazdálkodás</t>
  </si>
  <si>
    <t>Nemzetközi kapcsolatok</t>
  </si>
  <si>
    <t xml:space="preserve">IÜSZ </t>
  </si>
  <si>
    <t>THURY-VÁR Kft. működési támogatása könyvtár</t>
  </si>
  <si>
    <t>Inotai Polgárőrség támogatása</t>
  </si>
  <si>
    <t>BURSA ösztöndíj támogatása</t>
  </si>
  <si>
    <t>Középiskolai ösztöndíjrendszer</t>
  </si>
  <si>
    <t>Arany János tehetséggondozó prg.</t>
  </si>
  <si>
    <t>Nyári napközis tábor</t>
  </si>
  <si>
    <t>Önkormányzat igazgatási tevékenysége (Kt. tiszteletdíjak)</t>
  </si>
  <si>
    <t>Önkormányzat igazgatási tevékenysége (megbízási díjak)</t>
  </si>
  <si>
    <t>Városi kitüntetések</t>
  </si>
  <si>
    <t>Választókerületi keret (képviselői keret)</t>
  </si>
  <si>
    <t>Á</t>
  </si>
  <si>
    <t>Települési támogatás (Létfennt., eseti gyógyszer, Rendkívüli gyvt., temetési segély)</t>
  </si>
  <si>
    <t>Krízissegély</t>
  </si>
  <si>
    <t>Elemi károsultak segélye</t>
  </si>
  <si>
    <t>Köztemetés</t>
  </si>
  <si>
    <t>Közgyógyellátás (méltányos)</t>
  </si>
  <si>
    <t>Ápolási díj (méltányos)</t>
  </si>
  <si>
    <t>Lakbértámogatás</t>
  </si>
  <si>
    <t>Adósságkezelési támogatás</t>
  </si>
  <si>
    <t>Ellátottak térítési díja</t>
  </si>
  <si>
    <t>Szépkorúak Otthona</t>
  </si>
  <si>
    <t>Házasságkötésbevétele</t>
  </si>
  <si>
    <t>Közterület-felügyelet</t>
  </si>
  <si>
    <t>T</t>
  </si>
  <si>
    <t>U</t>
  </si>
  <si>
    <t>V</t>
  </si>
  <si>
    <t>Igazgatási tevékenység</t>
  </si>
  <si>
    <t>Feladatellátás jellege*</t>
  </si>
  <si>
    <t>Immateriális javak beszerzése, létesítése</t>
  </si>
  <si>
    <t>Ingatlanok beszerzése, létesítése</t>
  </si>
  <si>
    <t>Informatikai eszközök beszerzése, létesítése - nagyértékű</t>
  </si>
  <si>
    <t>Informatikai eszközök beszerzése, létesítése - kisértékű</t>
  </si>
  <si>
    <t>Egyéb tárgyi eszközök beszerzése, létesítése - nagyértékű</t>
  </si>
  <si>
    <t>Egyéb tárgyi eszközök beszerzése, létesítése – kisértékű</t>
  </si>
  <si>
    <t>Részesedések beszerzése</t>
  </si>
  <si>
    <t>Meglévő részesedések növeléséhez kapcsolódó kiadások</t>
  </si>
  <si>
    <t>Beruházási célú előzetesen felszámított általános forgalmi adó</t>
  </si>
  <si>
    <t>Összesen</t>
  </si>
  <si>
    <t>Önkormányzati beruházási kiadások</t>
  </si>
  <si>
    <t>Önkormányzati beruházási kiadások összesen</t>
  </si>
  <si>
    <t>Intézményi beruházási kiadások</t>
  </si>
  <si>
    <t>Intézményi beruházási kiadások összesen</t>
  </si>
  <si>
    <t>Beruházási kiadások mindösszesen</t>
  </si>
  <si>
    <t>KIMUTATÁS</t>
  </si>
  <si>
    <t>az Európai Uniós forrásból finanszírozott támogatással megvalósuló programok, projektek kiadásai és bevételei az Ávr. 24. § (1) bekezdés a)és bd) pontjainak megfelelően</t>
  </si>
  <si>
    <t>Ezer forintban!</t>
  </si>
  <si>
    <t>Források összesen:</t>
  </si>
  <si>
    <t>Saját erő</t>
  </si>
  <si>
    <t>EU-s forrás</t>
  </si>
  <si>
    <t>Társfinanszírozás</t>
  </si>
  <si>
    <t>Hitel</t>
  </si>
  <si>
    <t>Egyéb forrás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</si>
  <si>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</si>
  <si>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</si>
  <si>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</si>
  <si>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</si>
  <si>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</si>
  <si>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</si>
  <si>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Támogatott neve</t>
  </si>
  <si>
    <t>Hozzájárulás  (E Ft)</t>
  </si>
  <si>
    <t>Ingatlanok felújítása</t>
  </si>
  <si>
    <t>Informatikai eszközök felújítása</t>
  </si>
  <si>
    <t xml:space="preserve">Egyéb tárgyi eszközök felújítása </t>
  </si>
  <si>
    <t>Felújítási célú előzetesen felszámított általános forgalmi adó</t>
  </si>
  <si>
    <t>Önkormányzati felújítási kiadások</t>
  </si>
  <si>
    <t>Önkormányzati felújítási kiadások összesen</t>
  </si>
  <si>
    <t>Intézményi felújítási kiadások</t>
  </si>
  <si>
    <t>Intézményifelújítási kiadások összesen</t>
  </si>
  <si>
    <t>Felújítási kiadások mindösszesen</t>
  </si>
  <si>
    <t>MŰKÖDÉSI KÖLTSÉGVETÉSI BEVÉTELEK</t>
  </si>
  <si>
    <t>ezer Ft-ban</t>
  </si>
  <si>
    <t>MŰKÖDÉSI KÖLTSÉGVETÉSI KIADÁSOK</t>
  </si>
  <si>
    <t>Önkormányzatok működési támogatásai</t>
  </si>
  <si>
    <t>Személyi juttatások</t>
  </si>
  <si>
    <t>Működési célú támogatások államháztartáson belülről</t>
  </si>
  <si>
    <t>Dologi kiadások</t>
  </si>
  <si>
    <t>Működési bevételek</t>
  </si>
  <si>
    <t>Működési célú átvett pénzeszközök</t>
  </si>
  <si>
    <t>Egyéb működési célú kiadások (tartalékok nélkül)</t>
  </si>
  <si>
    <t>Működési célú tartalék</t>
  </si>
  <si>
    <t>Működési költségvetési bevételek összesen</t>
  </si>
  <si>
    <t>Működési költségvetési kiadások összesen</t>
  </si>
  <si>
    <t>FELHALMOZÁSI KÖLTSÉGVETÉSI BEVÉTELEK</t>
  </si>
  <si>
    <t>FELHALMOZÁSI KÖLTSÉGVETÉSI KIADÁSOK</t>
  </si>
  <si>
    <t>Felhalmozási célú támogatások államháztartáson belülről</t>
  </si>
  <si>
    <t>Beruházási kiadások</t>
  </si>
  <si>
    <t>Felújítási kiadások</t>
  </si>
  <si>
    <t>Felhalmozási célú átvett pénzeszközök</t>
  </si>
  <si>
    <t>Egyéb felhalmozási célú kiadások</t>
  </si>
  <si>
    <t>Felhalmozási célú tartalék</t>
  </si>
  <si>
    <t>Felhalmozási költségvetési bevételek összesen</t>
  </si>
  <si>
    <t>Felhalmozási költségvetési kiadások összesen</t>
  </si>
  <si>
    <t>Költségvetési bevételek összesen</t>
  </si>
  <si>
    <t>Költségvetési kiadások összesen</t>
  </si>
  <si>
    <t>MŰKÖDÉSI FINANSZÍROZÁSI BEVÉTELEK</t>
  </si>
  <si>
    <t>MŰKÖDÉSI FINANSZÍROZÁSI KIADÁSOK</t>
  </si>
  <si>
    <t>Rövid lejáratú hitel felvétele</t>
  </si>
  <si>
    <t>11.</t>
  </si>
  <si>
    <t>Rövid lejáratú hitel tőkeösszegének törlesztése</t>
  </si>
  <si>
    <t>Költségvetési maradvány, vállalkozási maradvány</t>
  </si>
  <si>
    <t>12.</t>
  </si>
  <si>
    <t>FELHALMOZÁSI FINANSZÍROZÁSI BEVÉTELEK</t>
  </si>
  <si>
    <t>FELHALMOZÁSI FINANSZÍROZÁSI KIADÁSOK</t>
  </si>
  <si>
    <t>13.</t>
  </si>
  <si>
    <t>Hosszú lejáratú hitel tőkeösszegének törlesztése</t>
  </si>
  <si>
    <t>14.</t>
  </si>
  <si>
    <t>15.</t>
  </si>
  <si>
    <t>Központi, irányító szervi támogatások folyósítása Áht. 73. § (1) fc.</t>
  </si>
  <si>
    <t>Központi irányító szervi támogatás fc.</t>
  </si>
  <si>
    <t>Finanszírozási bevételek összesen</t>
  </si>
  <si>
    <t>Finanszírozási kiadások összesen</t>
  </si>
  <si>
    <t>ÖSSZES BEVÉTEL</t>
  </si>
  <si>
    <t>ÖSSZES KIADÁS</t>
  </si>
  <si>
    <t>Finanszírozási kiadásokkal korrigált hiány összege</t>
  </si>
  <si>
    <t>Működési bevételek aránya %-ban</t>
  </si>
  <si>
    <t>Működési kiadások aránya %-ban</t>
  </si>
  <si>
    <t>Felhalmozási bevételek aránya %-ban</t>
  </si>
  <si>
    <t>Felhalmozási kiadások aránya %-ban</t>
  </si>
  <si>
    <t xml:space="preserve"> </t>
  </si>
  <si>
    <t xml:space="preserve">Több éves kihatással járó feladatok előirányzatai éves bontásban </t>
  </si>
  <si>
    <t>tájékoztató jelleggel az Áht. 24. § (4) bekezdés b) pontja alapján</t>
  </si>
  <si>
    <t>Sorszám</t>
  </si>
  <si>
    <t>2012. évi előirányzat</t>
  </si>
  <si>
    <t>Játszóeszközök kopásból, elhasználódása</t>
  </si>
  <si>
    <t>Beruházás mindösszesen:</t>
  </si>
  <si>
    <t>Parkfenntartás</t>
  </si>
  <si>
    <t>Települési Hulladék</t>
  </si>
  <si>
    <t>Önkormányzati intézmények energia beszerzése költségei fedezetének biztosításához szükséges előzetes pénzügyi kötelezettségvállalásról (villamosenergia)</t>
  </si>
  <si>
    <t>Önkormányzati intézmények energia beszerzése költségei fedezetének biztosításához szükséges előzetes pénzügyi kötelezettségvállalásról (földgáz)</t>
  </si>
  <si>
    <t>Útburkolati jelek festése</t>
  </si>
  <si>
    <t>Kitüntetések</t>
  </si>
  <si>
    <t>Önkormányzati kiadások összesen:</t>
  </si>
  <si>
    <t>tájékoztató jelleggel az Áht. 24. § (4) bekezdés c) pontja alapján</t>
  </si>
  <si>
    <t>Törvények és helyi rendeletek által nyújtott mentességek, kedvezmények</t>
  </si>
  <si>
    <t>Közvetett támogatás  ezer Forintban</t>
  </si>
  <si>
    <t>Közhatalmi bevételek:</t>
  </si>
  <si>
    <t>Iparűzési adó</t>
  </si>
  <si>
    <t>Kommunális adó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</si>
  <si>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</si>
  <si>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</si>
  <si>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Helyiségek, eszközök hasznosításából származó bevételből nyújtott kedvezmény, mentesség összege</t>
  </si>
  <si>
    <t>Egyéb nyújtott kedvezmény, vagy kölcsön elengedésének összege</t>
  </si>
  <si>
    <t>KIMUTATÁS Várpalota Város Önkormányzata hiteltörlesztésének, hitelállományának és egyéb kötelezettségeinek alakulásáról</t>
  </si>
  <si>
    <t>Hitel megnevezése</t>
  </si>
  <si>
    <t>Hitelt nyújtó pénzintézet</t>
  </si>
  <si>
    <t>Hitelszerződés dátuma</t>
  </si>
  <si>
    <t>Lejárat idő- pontja</t>
  </si>
  <si>
    <t>Hitelkeret</t>
  </si>
  <si>
    <t xml:space="preserve">Rövid lejáratú hitel </t>
  </si>
  <si>
    <t xml:space="preserve">Beruházási hitel </t>
  </si>
  <si>
    <t>I.</t>
  </si>
  <si>
    <t>Pénzintézetekkel szemben fenálló kötelezettségek összesen</t>
  </si>
  <si>
    <t>Ezer forintban !</t>
  </si>
  <si>
    <t>Sor-szám</t>
  </si>
  <si>
    <t>MEGNEVEZÉS</t>
  </si>
  <si>
    <t>Évek</t>
  </si>
  <si>
    <t>Várpalota Város Önkormányzat saját bevételeinek részletezése az adósságot keletkeztető ügyletből származó tárgyévi fizetési kötelezettség megállapításához</t>
  </si>
  <si>
    <t>Bevételi jogcímek</t>
  </si>
  <si>
    <t>Helyi adók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</si>
  <si>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</si>
  <si>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</si>
  <si>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</si>
  <si>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</si>
  <si>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</si>
  <si>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</si>
  <si>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</si>
  <si>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Fejlesztési cél leírása</t>
  </si>
  <si>
    <t>Fejlesztés várható kiadása</t>
  </si>
  <si>
    <t>ADÓSSÁGOT KELETKEZTETŐ ÜGYLETEK VÁRHATÓ EGYÜTTES ÖSSZEGE</t>
  </si>
  <si>
    <t xml:space="preserve">A projekt neve: </t>
  </si>
  <si>
    <t>Költségvetési hiány összege</t>
  </si>
  <si>
    <t>összesen</t>
  </si>
  <si>
    <t>üzletek</t>
  </si>
  <si>
    <t>lakások</t>
  </si>
  <si>
    <t>lakástörlesztés</t>
  </si>
  <si>
    <t>Esélyegyenlőségi Terv készítése</t>
  </si>
  <si>
    <t>Drogstratégia  Program</t>
  </si>
  <si>
    <t>Adópótlék, adóbírság</t>
  </si>
  <si>
    <t>Településfejlesztési koncepció</t>
  </si>
  <si>
    <t>Közművelődési érdekeltségnövelő pályázat</t>
  </si>
  <si>
    <t>péti per</t>
  </si>
  <si>
    <t>viziközmű</t>
  </si>
  <si>
    <t>Közvetített szolgáltatások - továbbszámlázott rezsi Áht.-on belülre</t>
  </si>
  <si>
    <t>THURY-VÁR Kft. TDM szervezet alapítói hozzáj. (2017-ig 4.953 E Ft)</t>
  </si>
  <si>
    <t xml:space="preserve">Vagyonhasznosítás kiadásai (ökorm. vagyonnal való gazd. ) </t>
  </si>
  <si>
    <t>Közterület használati díj</t>
  </si>
  <si>
    <t>Pénzmaradvány:</t>
  </si>
  <si>
    <t>maradvány</t>
  </si>
  <si>
    <t>2020. évi előirányzat</t>
  </si>
  <si>
    <t xml:space="preserve">Egyéb felhalmozási célú kiadások </t>
  </si>
  <si>
    <t xml:space="preserve">Ringató Bölcsőde </t>
  </si>
  <si>
    <t>Polgármesteri Hivatal</t>
  </si>
  <si>
    <t>Összevont Óvoda és Bőlcsöde</t>
  </si>
  <si>
    <t>Bérlemények, bérlakások</t>
  </si>
  <si>
    <t>Önkormányzati vagyon felújítása</t>
  </si>
  <si>
    <t>-</t>
  </si>
  <si>
    <t>Viziközmű vagyonkezelési díj bevétel</t>
  </si>
  <si>
    <t xml:space="preserve">Sportszervezetek támogatása </t>
  </si>
  <si>
    <t>2019.</t>
  </si>
  <si>
    <t>Munkáltatót terhelő járulékok</t>
  </si>
  <si>
    <t>Működési célú kiadások ÁH-on kívülre</t>
  </si>
  <si>
    <t>Működési célú kiadások ÁH-on belülre</t>
  </si>
  <si>
    <t>Egyéb felhalmozási célú kiadások ÁH-on belülre</t>
  </si>
  <si>
    <t>Egyéb felhalmozási célú kiadások ÁH-on kívülre</t>
  </si>
  <si>
    <t>Kiadások összesen</t>
  </si>
  <si>
    <t>Bevételek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</si>
  <si>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</si>
  <si>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</si>
  <si>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</si>
  <si>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</si>
  <si>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</si>
  <si>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</si>
  <si>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</si>
  <si>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</si>
  <si>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</si>
  <si>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</si>
  <si>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</si>
  <si>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</si>
  <si>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adatok e Ft-ban</t>
  </si>
  <si>
    <t>Várpalota Város Önkormányzat adósságot keletkeztető ügyletekből és kezességvállalásokból fennálló kötelezettségeinek bemutatása az Áht. 29/A §-a alapján</t>
  </si>
  <si>
    <t xml:space="preserve"> forintban !</t>
  </si>
  <si>
    <t>Összesen
(7=3+4+5+6)</t>
  </si>
  <si>
    <t>Díjak, pótlékok. Bírságok</t>
  </si>
  <si>
    <t>Immateriális javak, ingatlanok és egyéb tárgyieszközök értékesítése</t>
  </si>
  <si>
    <t>Részesedések értékesítése és részedések megszűnéséhez kapcsolódó bevételek</t>
  </si>
  <si>
    <t>Privatizációból származó bevételek</t>
  </si>
  <si>
    <t>Garancia- és kezességvállalásból származó bevételek</t>
  </si>
  <si>
    <t xml:space="preserve">Saját bevétel </t>
  </si>
  <si>
    <t>Saját bevétel 50%-a</t>
  </si>
  <si>
    <t>Előző év(ek)ben keletkezett tárgyévet terhelő fizetési kötelezettség</t>
  </si>
  <si>
    <t>Hitelből eredő fizetési kötelezettség</t>
  </si>
  <si>
    <t>Kölcsönből eredő fizetési kötelezettség</t>
  </si>
  <si>
    <t>Hitelviszonyt megtestesítő értékpapírból eredő fizetési kötelezettség</t>
  </si>
  <si>
    <t>Adott váltóból eredő fizetési kötelezettség</t>
  </si>
  <si>
    <t>Pénzügyi lízingből eredő fizetési kötelezettség</t>
  </si>
  <si>
    <t>Halasztott fizetés,részletfizetési kötelezettség</t>
  </si>
  <si>
    <t>Kezesség- és garanciavállalásból eredő fizetési kötelezettség</t>
  </si>
  <si>
    <t>Tárgy évben keletkezett, illetve keletkező tárgyévet terhelő fizetési kötelezettség</t>
  </si>
  <si>
    <t>Fizetési kötelezettség összesen</t>
  </si>
  <si>
    <t>Fizetési kötelezettséggel csökkentett saját bevétel összesen</t>
  </si>
  <si>
    <t>2020.</t>
  </si>
  <si>
    <t>2021.</t>
  </si>
  <si>
    <t>TOP-1.2.1-15 Társadalmi és környezeti szempontból fenntartható turizmusfejlesztés</t>
  </si>
  <si>
    <t>TOP-4.1.1-15 Eü-i alapellátás infrastruktúrális fejlesztése</t>
  </si>
  <si>
    <t>TOP-5.1.2-15 Foglalkoztatási együttműködések a Várpalotai Járásban</t>
  </si>
  <si>
    <t>TOP-2.1.2-15 Zöld város kialakítása Várpalotán</t>
  </si>
  <si>
    <t>TOP-3.1.1-15 Fenntartható közlekedés fejlesztés</t>
  </si>
  <si>
    <t>TOP-4.2.1-15 Szociális alapszolgáltatások infrastruktúrájának bővítése Várpalotán</t>
  </si>
  <si>
    <t>TOP-5.2.1-15 A Társadalmi együttműködés erősítését szolgáló helyi szintű komplex programok</t>
  </si>
  <si>
    <t>Önkormányzaton kívüli EU-s projektekhez történő hozzájárulás 2019. évi előirányzat</t>
  </si>
  <si>
    <t>2020. után</t>
  </si>
  <si>
    <t>2021. évi előirányzat</t>
  </si>
  <si>
    <t xml:space="preserve">Hitelfelvétel </t>
  </si>
  <si>
    <t>Tőke-törlesztés</t>
  </si>
  <si>
    <t xml:space="preserve">Kamat  és kamat jellegű kiadások </t>
  </si>
  <si>
    <t xml:space="preserve">Tőke-törlesztés </t>
  </si>
  <si>
    <t>2022.</t>
  </si>
  <si>
    <t xml:space="preserve">Hitel-állomány  </t>
  </si>
  <si>
    <t xml:space="preserve">Hitel-állomány </t>
  </si>
  <si>
    <t>EFOP-1.5.2-16/2017-00010 Humán szolgáltatások fejlesztése Várpalota térségben</t>
  </si>
  <si>
    <t>General Medicina Kft. Támogatása</t>
  </si>
  <si>
    <t>Háziorvosi, fogorvosi alapellátás</t>
  </si>
  <si>
    <t>1493/2018. (X.10.) kormányhatározattal biztosított támogatás</t>
  </si>
  <si>
    <t>Könyvtári érdekeltsétgnövelő támogatás</t>
  </si>
  <si>
    <t>Önkormányzati feladatellátást szolgáló fejlesztések önrésszel</t>
  </si>
  <si>
    <t xml:space="preserve">Kamerarendszer </t>
  </si>
  <si>
    <t>Várpalotai Polgárőrség</t>
  </si>
  <si>
    <t>Céltartalék (víziközmű fejlesztések)</t>
  </si>
  <si>
    <t>InAirQ  CE69 pályázat</t>
  </si>
  <si>
    <t>TOP-1.2.1-15 Társadalmi és környezeti szempontból fenntartható turizmus fejlesztés</t>
  </si>
  <si>
    <t>TOP-3.1.1-15 Fenntartható közlekedésfejlesztés</t>
  </si>
  <si>
    <t>TOP-4.1.1-15 Egészségügyi alapellátás infrastrukturális fejlesztése</t>
  </si>
  <si>
    <t>TOP-5.1.2-15 Foglalkoztatási együttműködések</t>
  </si>
  <si>
    <t>TOP-5.2.1-15 A társadalmi együttűködés erősítését szolgáló helyi szintű komplex programok</t>
  </si>
  <si>
    <t>Szemünkfénye továbbszámlázás</t>
  </si>
  <si>
    <t>Vagyonhasznosítás bevételei</t>
  </si>
  <si>
    <t>Fűtőmű vagyonkezelési díj</t>
  </si>
  <si>
    <t>Közvetített szolgáltatások ellenértéke</t>
  </si>
  <si>
    <t>EFOP-1.2.9-17 Nők a családban és a munkahelyen-Várpalota pályázat</t>
  </si>
  <si>
    <t>Tartalékok</t>
  </si>
  <si>
    <t>Bérlemények, bérlakások eszköz beszerzései</t>
  </si>
  <si>
    <t>Gyermekétkeztetés (iskolai konyhák) beszerzései</t>
  </si>
  <si>
    <t>IÜSZ eszközbeszerzései</t>
  </si>
  <si>
    <t>1493/2018. (X.10.) kormányhatározat eszközbeszerzések</t>
  </si>
  <si>
    <t>Közutak, hidak beruházásai</t>
  </si>
  <si>
    <t>Szemünkfénye program készülékek megvásárlása</t>
  </si>
  <si>
    <t>Vagyonhasznosítás beruházásai, beszerzései</t>
  </si>
  <si>
    <t>Városüzemeltetés beszerzései</t>
  </si>
  <si>
    <t>Pályázatok beruházásai, eszközbeszerzései</t>
  </si>
  <si>
    <t>Gyerekbútorok, konyhai eszközök beszerzése</t>
  </si>
  <si>
    <t>informatikai eszközök beszerzése</t>
  </si>
  <si>
    <t>bútorok, eszközök beszrezése</t>
  </si>
  <si>
    <t>informatikai eszközök cseréje</t>
  </si>
  <si>
    <t>bútorok, konyhai eszközök beszerzései</t>
  </si>
  <si>
    <t>konyhai eszközök beszerzése</t>
  </si>
  <si>
    <t>2018. évi maradvány</t>
  </si>
  <si>
    <t>A projekt neve: InAirQ CE069 projekt</t>
  </si>
  <si>
    <t>2012. után</t>
  </si>
  <si>
    <t xml:space="preserve">2019. </t>
  </si>
  <si>
    <t>2019. után</t>
  </si>
  <si>
    <t>A projekt neve:</t>
  </si>
  <si>
    <t>EFOP-1.5-16/2017-00010 Humán szolgáltatások Várpalota térségében</t>
  </si>
  <si>
    <t>2018.</t>
  </si>
  <si>
    <t>Ellátottak pénzebli juttatásai</t>
  </si>
  <si>
    <t>Egyéb működési célú pe. átadás</t>
  </si>
  <si>
    <t>TOP-3.2.1-16-VE2-2017-00001 Fenntartható Energia és Klíma Akcióterv kidolgozása Veszprém Megyében (SECAP)</t>
  </si>
  <si>
    <t>TOP-3.2.1-16 SECAP pályázat</t>
  </si>
  <si>
    <t>TOP-3.2.1-16 SECAP</t>
  </si>
  <si>
    <t>Közutak, közvilágítás felújítása</t>
  </si>
  <si>
    <t>Pályázatok felújítási kiadásai</t>
  </si>
  <si>
    <t>Utak fenntartása (kátyúzás)</t>
  </si>
  <si>
    <t>Röntgen készülék vásárlása</t>
  </si>
  <si>
    <t>TOP-4.1.1-15 Szociális alapszolgáltatások fejlesztése Várpalotán</t>
  </si>
  <si>
    <t>7.6. melléklet a 2/2019. (II.28.) önkormányzati rendelethez</t>
  </si>
  <si>
    <t>7.8. melléklet a 2/2019. (II.28.) önkormányzati rendelethez</t>
  </si>
  <si>
    <t>7.9. melléklet a 2/2019. (II.28.) önkormányzati rendelethez</t>
  </si>
  <si>
    <t>7.10. melléklet a 2/2019. (II.28.) önkormányzati rendelethez</t>
  </si>
  <si>
    <t>Előirányzatfelhasználási ütemterv 2020.</t>
  </si>
  <si>
    <t>Várpalota Város Önkormányzatának 2020. évi bevételei</t>
  </si>
  <si>
    <t>Várpalota Város Önkormányzatának működési és felhalmozási költségvetési bevételei és kiadásai 2020. évben</t>
  </si>
  <si>
    <t>Várpalota Város Önkormányzata Intézményeinek 2020. évi kiadásai</t>
  </si>
  <si>
    <t>Várpalota Város Önkormányzata Intézményeinek 2020. évi bevételei</t>
  </si>
  <si>
    <t>Önkormányzati feladatok és egyéb kötelezettségek kiadásai 2020. év</t>
  </si>
  <si>
    <t>2020. évi beruházások és egyéb felhalmozási kiadások előirányzata</t>
  </si>
  <si>
    <t>2020. évi felújítási előirányzata</t>
  </si>
  <si>
    <t>Kiemelt önkormányzati rendezvények (Nemzeti ünnepek kiadásaira, civil szervezetek támogatása)</t>
  </si>
  <si>
    <t>Fiatal házasok első lakáshoz juttatásának támogatása</t>
  </si>
  <si>
    <t>Civil szervezetek támogatása</t>
  </si>
  <si>
    <t>2019. évi pénzmaradvány</t>
  </si>
  <si>
    <t>Volánbusz helyi közösségi közlekedés közszolgáltatás támogatása</t>
  </si>
  <si>
    <t>Belföldi értékpapír visszaváltás</t>
  </si>
  <si>
    <t xml:space="preserve">Molnár Mária Szociális Szövetkezet </t>
  </si>
  <si>
    <t>Magyar Vöröskereszt Hajléktalan Szálló és Családok Átmeneti Otthona működésének támogatása</t>
  </si>
  <si>
    <t xml:space="preserve">Thury Sport Kft. Támogatása </t>
  </si>
  <si>
    <t xml:space="preserve">Palotasport Kft. működési támogatás </t>
  </si>
  <si>
    <t xml:space="preserve">Hírcentrum Kft. működési támogatás </t>
  </si>
  <si>
    <t>Pályázatok önrészei ( Sportcsarnok nyílászáró csere)</t>
  </si>
  <si>
    <t>Tehetségekért Kft bérleti díj</t>
  </si>
  <si>
    <t>2022. évi előirányzat</t>
  </si>
  <si>
    <t>Ringató Bölcsőde beázás megszüntetése</t>
  </si>
  <si>
    <t>Informatikai eszközök beszerzése</t>
  </si>
  <si>
    <t>a közvetett támogatásokról 2020.</t>
  </si>
  <si>
    <t>2. melléklet a ../2020. (II.20.) önkormányzati rendelethez</t>
  </si>
  <si>
    <t>2019. évi maradvány</t>
  </si>
  <si>
    <t>7.2. melléklet a ../2020. (II.20.) önkormányzati rendelethez</t>
  </si>
  <si>
    <t>2021. után</t>
  </si>
  <si>
    <t>Önkormányzaton kívüli EU-s projektekhez történő hozzájárulás 2020. évi előirányzat</t>
  </si>
  <si>
    <t>Volánbusz  Zrt-vel (korábban Bakony Volán Zrt.) a rendezetlen költségek megtérítése vonatkozásban</t>
  </si>
  <si>
    <t>Várpalota Város Önkormányzat 2020. évi adósságot keletkeztető fejlesztési céljai</t>
  </si>
  <si>
    <t>Befektetési célú belföldi értékpapírok beváltása</t>
  </si>
  <si>
    <t>1. melléklet a 2/2020. (II.21.) önkormányzati rendelethez</t>
  </si>
  <si>
    <t>3. melléklet a 2/2020. (II.21.) önkormányzati rendelethez</t>
  </si>
  <si>
    <t>4. melléklet a 2/2020. (II.21.) önkormányzati rendelethez</t>
  </si>
  <si>
    <t>5. melléklet a  2/2020. (II.21.) önkormányzati rendelethez</t>
  </si>
  <si>
    <t>6. melléklet a  2/2020. (II.21.) önkormányzati rendelethez</t>
  </si>
  <si>
    <t>7.1. melléklet a 2/2020. (II.21.) önkormányzati rendelethez</t>
  </si>
  <si>
    <t>7.2. melléklet a 2/2020. (II.21.) önkormányzati rendelethez</t>
  </si>
  <si>
    <t>7.3. melléklet a 2/2020. (II.21.) önkormányzati rendelethez</t>
  </si>
  <si>
    <t>7.4. melléklet a 2/2020. (II.21.) önkormányzati rendelethez</t>
  </si>
  <si>
    <t>7.5. melléklet a 2/2020. (II.21.) önkormányzati rendelethez</t>
  </si>
  <si>
    <t>8. melléklet a 2/2020. (II.21.) önkormányzati rendelethez</t>
  </si>
  <si>
    <t>9. melléklet a 2/2020. (II.21.) önkormányzati rendelethez</t>
  </si>
  <si>
    <t>10. melléklet a 2/2020. (II.21.) önkormányzati rendelethez</t>
  </si>
  <si>
    <t>11. melléklet a 2/2020. (II.21.) önkormányzati rendelethez</t>
  </si>
  <si>
    <t>12. melléklet a 2/2020. (II.21.) önkormányzati rendelethez</t>
  </si>
  <si>
    <t>13. melléklet a 2/2020. (II.21.) önkormányzati rendelethez</t>
  </si>
  <si>
    <t>14. melléklet a 2/2020. (II.21.) önkormányzati rendelethez</t>
  </si>
  <si>
    <t>15. melléklet a 2/2020. (II.21.) önkormányzati rendelethez</t>
  </si>
  <si>
    <t>16. melléklet a 2/2020. (II.21.)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</si>
</sst>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\-??\ _F_t_-;_-@_-"/>
    <numFmt numFmtId="165" formatCode="#,###"/>
    <numFmt numFmtId="166" formatCode="0.0"/>
    <numFmt numFmtId="167" formatCode="0.0%"/>
    <numFmt numFmtId="168" formatCode="yyyy\-mm\-dd"/>
    <numFmt numFmtId="169" formatCode="_-* #,##0\ _F_t_-;\-* #,##0\ _F_t_-;_-* \-??\ _F_t_-;_-@_-"/>
  </numFmts>
  <fonts count="85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Palatino Linotype"/>
      <family val="1"/>
      <charset val="238"/>
    </font>
    <font>
      <sz val="12"/>
      <name val="Palatino Linotype"/>
      <family val="1"/>
      <charset val="238"/>
    </font>
    <font>
      <sz val="9"/>
      <name val="Times New Roman CE"/>
      <family val="1"/>
      <charset val="238"/>
    </font>
    <font>
      <sz val="9"/>
      <color indexed="8"/>
      <name val="Calibri"/>
      <family val="2"/>
      <charset val="238"/>
    </font>
    <font>
      <b/>
      <sz val="1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i/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10"/>
      <name val="Palatino Linotype"/>
      <family val="1"/>
      <charset val="238"/>
    </font>
    <font>
      <sz val="9"/>
      <name val="Palatino Linotype"/>
      <family val="1"/>
      <charset val="238"/>
    </font>
    <font>
      <i/>
      <sz val="10"/>
      <name val="Palatino Linotype"/>
      <family val="1"/>
      <charset val="238"/>
    </font>
    <font>
      <i/>
      <sz val="9"/>
      <name val="Palatino Linotype"/>
      <family val="1"/>
      <charset val="238"/>
    </font>
    <font>
      <b/>
      <sz val="9"/>
      <color indexed="8"/>
      <name val="Segoe UI"/>
      <family val="2"/>
      <charset val="238"/>
    </font>
    <font>
      <sz val="12"/>
      <color indexed="8"/>
      <name val="Palatino Linotype"/>
      <family val="1"/>
      <charset val="238"/>
    </font>
    <font>
      <sz val="9"/>
      <color indexed="8"/>
      <name val="Palatino Linotype"/>
      <family val="1"/>
      <charset val="238"/>
    </font>
    <font>
      <b/>
      <sz val="12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Palatino Linotype"/>
      <family val="1"/>
      <charset val="238"/>
    </font>
    <font>
      <b/>
      <sz val="12"/>
      <color indexed="8"/>
      <name val="Palatino Linotype"/>
      <family val="1"/>
      <charset val="1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b/>
      <sz val="11"/>
      <color indexed="8"/>
      <name val="Palatino Linotype"/>
      <family val="1"/>
      <charset val="238"/>
    </font>
    <font>
      <i/>
      <sz val="12"/>
      <color indexed="8"/>
      <name val="Palatino Linotype"/>
      <family val="1"/>
      <charset val="238"/>
    </font>
    <font>
      <i/>
      <sz val="12"/>
      <name val="Palatino Linotype"/>
      <family val="1"/>
      <charset val="238"/>
    </font>
    <font>
      <b/>
      <sz val="8"/>
      <name val="Palatino Linotype"/>
      <family val="1"/>
      <charset val="238"/>
    </font>
    <font>
      <b/>
      <u/>
      <sz val="10"/>
      <name val="Palatino Linotype"/>
      <family val="1"/>
      <charset val="238"/>
    </font>
    <font>
      <sz val="8"/>
      <name val="Palatino Linotype"/>
      <family val="1"/>
      <charset val="238"/>
    </font>
    <font>
      <sz val="11"/>
      <name val="Palatino Linotype"/>
      <family val="1"/>
      <charset val="238"/>
    </font>
    <font>
      <b/>
      <sz val="11"/>
      <name val="Palatino Linotype"/>
      <family val="1"/>
      <charset val="238"/>
    </font>
    <font>
      <i/>
      <sz val="11"/>
      <name val="Palatino Linotype"/>
      <family val="1"/>
      <charset val="238"/>
    </font>
    <font>
      <b/>
      <sz val="13"/>
      <name val="Palatino Linotype"/>
      <family val="1"/>
      <charset val="238"/>
    </font>
    <font>
      <sz val="9"/>
      <name val="Times New Roman"/>
      <family val="1"/>
      <charset val="238"/>
    </font>
    <font>
      <sz val="11"/>
      <name val="Times New Roman CE"/>
      <family val="1"/>
      <charset val="238"/>
    </font>
    <font>
      <b/>
      <i/>
      <sz val="11"/>
      <name val="Palatino Linotype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12"/>
      <name val="Palatino Linotype"/>
      <family val="1"/>
      <charset val="1"/>
    </font>
    <font>
      <sz val="12"/>
      <name val="Palatino Linotype"/>
      <family val="1"/>
      <charset val="1"/>
    </font>
    <font>
      <b/>
      <u/>
      <sz val="12"/>
      <name val="Palatino Linotype"/>
      <family val="1"/>
      <charset val="238"/>
    </font>
    <font>
      <sz val="12"/>
      <name val="Times New Roman CE"/>
      <charset val="238"/>
    </font>
    <font>
      <sz val="8"/>
      <color indexed="8"/>
      <name val="Palatino Linotype"/>
      <family val="1"/>
      <charset val="238"/>
    </font>
    <font>
      <sz val="7"/>
      <color indexed="8"/>
      <name val="Palatino Linotype"/>
      <family val="1"/>
      <charset val="238"/>
    </font>
    <font>
      <b/>
      <sz val="7"/>
      <color indexed="8"/>
      <name val="Palatino Linotype"/>
      <family val="1"/>
      <charset val="238"/>
    </font>
    <font>
      <b/>
      <sz val="8"/>
      <color indexed="8"/>
      <name val="Palatino Linotype"/>
      <family val="1"/>
      <charset val="238"/>
    </font>
    <font>
      <sz val="9"/>
      <color theme="1" tint="4.9989318521683403E-2"/>
      <name val="Calibri"/>
      <family val="2"/>
      <charset val="238"/>
    </font>
    <font>
      <sz val="11"/>
      <color theme="1" tint="4.9989318521683403E-2"/>
      <name val="Calibri"/>
      <family val="2"/>
      <charset val="238"/>
    </font>
    <font>
      <sz val="10"/>
      <color theme="1" tint="4.9989318521683403E-2"/>
      <name val="Palatino Linotype"/>
      <family val="1"/>
      <charset val="238"/>
    </font>
    <font>
      <sz val="12"/>
      <color theme="1" tint="4.9989318521683403E-2"/>
      <name val="Palatino Linotype"/>
      <family val="1"/>
      <charset val="238"/>
    </font>
    <font>
      <b/>
      <sz val="12"/>
      <color theme="1" tint="4.9989318521683403E-2"/>
      <name val="Palatino Linotype"/>
      <family val="1"/>
      <charset val="238"/>
    </font>
    <font>
      <sz val="9"/>
      <color theme="1" tint="4.9989318521683403E-2"/>
      <name val="Palatino Linotype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2"/>
      <color theme="1" tint="4.9989318521683403E-2"/>
      <name val="Palatino Linotype"/>
      <family val="1"/>
      <charset val="1"/>
    </font>
    <font>
      <i/>
      <sz val="12"/>
      <color theme="1" tint="4.9989318521683403E-2"/>
      <name val="Palatino Linotype"/>
      <family val="1"/>
      <charset val="238"/>
    </font>
    <font>
      <sz val="12"/>
      <color theme="0"/>
      <name val="Palatino Linotype"/>
      <family val="1"/>
      <charset val="238"/>
    </font>
    <font>
      <b/>
      <sz val="12"/>
      <color theme="0"/>
      <name val="Palatino Linotype"/>
      <family val="1"/>
      <charset val="238"/>
    </font>
    <font>
      <b/>
      <sz val="11"/>
      <color theme="0"/>
      <name val="Calibri"/>
      <family val="2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Calibri"/>
      <family val="2"/>
      <charset val="238"/>
    </font>
    <font>
      <sz val="11"/>
      <color theme="0"/>
      <name val="Times New Roman"/>
      <family val="1"/>
      <charset val="238"/>
    </font>
    <font>
      <sz val="12"/>
      <color theme="0"/>
      <name val="Calibri"/>
      <family val="2"/>
      <charset val="238"/>
    </font>
    <font>
      <sz val="12"/>
      <color theme="1"/>
      <name val="Palatino Linotype"/>
      <family val="1"/>
      <charset val="238"/>
    </font>
    <font>
      <sz val="8"/>
      <color theme="1" tint="4.9989318521683403E-2"/>
      <name val="Palatino Linotype"/>
      <family val="1"/>
      <charset val="238"/>
    </font>
    <font>
      <sz val="11"/>
      <color theme="1" tint="4.9989318521683403E-2"/>
      <name val="Palatino Linotype"/>
      <family val="1"/>
      <charset val="238"/>
    </font>
    <font>
      <b/>
      <sz val="10"/>
      <color theme="1" tint="4.9989318521683403E-2"/>
      <name val="Palatino Linotype"/>
      <family val="1"/>
      <charset val="238"/>
    </font>
    <font>
      <b/>
      <sz val="9"/>
      <color theme="1" tint="4.9989318521683403E-2"/>
      <name val="Palatino Linotype"/>
      <family val="1"/>
      <charset val="238"/>
    </font>
    <font>
      <b/>
      <sz val="12"/>
      <color rgb="FF000000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b/>
      <i/>
      <sz val="10"/>
      <color rgb="FF00000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9"/>
      <color rgb="FF000000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sz val="10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5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 style="thin">
        <color indexed="8"/>
      </right>
      <top style="medium">
        <color theme="2"/>
      </top>
      <bottom style="medium">
        <color theme="2"/>
      </bottom>
      <diagonal/>
    </border>
  </borders>
  <cellStyleXfs count="24">
    <xf numFmtId="0" fontId="0" fillId="0" borderId="0"/>
    <xf numFmtId="164" fontId="44" fillId="0" borderId="0" applyFill="0" applyBorder="0" applyAlignment="0" applyProtection="0"/>
    <xf numFmtId="164" fontId="44" fillId="0" borderId="0" applyFill="0" applyBorder="0" applyAlignment="0" applyProtection="0"/>
    <xf numFmtId="164" fontId="44" fillId="0" borderId="0" applyFill="0" applyBorder="0" applyAlignment="0" applyProtection="0"/>
    <xf numFmtId="0" fontId="1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9" fontId="44" fillId="0" borderId="0" applyFill="0" applyBorder="0" applyAlignment="0" applyProtection="0"/>
  </cellStyleXfs>
  <cellXfs count="1116">
    <xf numFmtId="0" fontId="0" fillId="0" borderId="0" xfId="0"/>
    <xf numFmtId="0" fontId="6" fillId="0" borderId="1" xfId="8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/>
    </xf>
    <xf numFmtId="0" fontId="6" fillId="0" borderId="1" xfId="8" applyFont="1" applyBorder="1" applyAlignment="1">
      <alignment horizontal="left" vertical="center"/>
    </xf>
    <xf numFmtId="0" fontId="7" fillId="0" borderId="0" xfId="8" applyFont="1" applyBorder="1"/>
    <xf numFmtId="0" fontId="7" fillId="0" borderId="0" xfId="8" applyFont="1" applyBorder="1" applyAlignment="1">
      <alignment horizontal="center"/>
    </xf>
    <xf numFmtId="0" fontId="7" fillId="0" borderId="0" xfId="8" applyFont="1" applyFill="1" applyBorder="1"/>
    <xf numFmtId="0" fontId="9" fillId="0" borderId="0" xfId="0" applyFont="1"/>
    <xf numFmtId="0" fontId="10" fillId="0" borderId="2" xfId="20" applyFont="1" applyFill="1" applyBorder="1" applyAlignment="1" applyProtection="1">
      <alignment horizontal="center" vertical="center" wrapText="1"/>
    </xf>
    <xf numFmtId="3" fontId="19" fillId="0" borderId="0" xfId="10" applyNumberFormat="1" applyFont="1" applyFill="1"/>
    <xf numFmtId="3" fontId="20" fillId="0" borderId="0" xfId="10" applyNumberFormat="1" applyFont="1" applyFill="1" applyAlignment="1">
      <alignment horizontal="center" vertical="top"/>
    </xf>
    <xf numFmtId="3" fontId="19" fillId="0" borderId="0" xfId="10" applyNumberFormat="1" applyFont="1" applyFill="1" applyAlignment="1">
      <alignment wrapText="1"/>
    </xf>
    <xf numFmtId="3" fontId="20" fillId="0" borderId="0" xfId="10" applyNumberFormat="1" applyFont="1" applyFill="1"/>
    <xf numFmtId="3" fontId="20" fillId="0" borderId="0" xfId="10" applyNumberFormat="1" applyFont="1" applyFill="1" applyBorder="1" applyAlignment="1">
      <alignment horizontal="left"/>
    </xf>
    <xf numFmtId="3" fontId="19" fillId="0" borderId="0" xfId="10" applyNumberFormat="1" applyFont="1" applyFill="1" applyAlignment="1">
      <alignment vertical="center"/>
    </xf>
    <xf numFmtId="0" fontId="21" fillId="0" borderId="0" xfId="10" applyFont="1" applyFill="1" applyBorder="1" applyAlignment="1">
      <alignment wrapText="1"/>
    </xf>
    <xf numFmtId="3" fontId="22" fillId="0" borderId="0" xfId="10" applyNumberFormat="1" applyFont="1" applyFill="1" applyAlignment="1">
      <alignment horizontal="center"/>
    </xf>
    <xf numFmtId="3" fontId="22" fillId="0" borderId="0" xfId="10" applyNumberFormat="1" applyFont="1" applyFill="1" applyBorder="1" applyAlignment="1">
      <alignment horizontal="center" vertical="top"/>
    </xf>
    <xf numFmtId="3" fontId="22" fillId="0" borderId="0" xfId="10" applyNumberFormat="1" applyFont="1" applyFill="1" applyBorder="1" applyAlignment="1">
      <alignment horizontal="center" wrapText="1"/>
    </xf>
    <xf numFmtId="3" fontId="22" fillId="0" borderId="0" xfId="10" applyNumberFormat="1" applyFont="1" applyFill="1" applyBorder="1" applyAlignment="1">
      <alignment horizontal="center"/>
    </xf>
    <xf numFmtId="3" fontId="19" fillId="0" borderId="3" xfId="10" applyNumberFormat="1" applyFont="1" applyFill="1" applyBorder="1" applyAlignment="1">
      <alignment horizontal="center"/>
    </xf>
    <xf numFmtId="3" fontId="19" fillId="0" borderId="4" xfId="10" applyNumberFormat="1" applyFont="1" applyFill="1" applyBorder="1" applyAlignment="1">
      <alignment horizontal="center"/>
    </xf>
    <xf numFmtId="3" fontId="19" fillId="0" borderId="0" xfId="10" applyNumberFormat="1" applyFont="1" applyFill="1" applyAlignment="1">
      <alignment horizontal="right"/>
    </xf>
    <xf numFmtId="3" fontId="20" fillId="0" borderId="0" xfId="10" applyNumberFormat="1" applyFont="1" applyFill="1" applyAlignment="1">
      <alignment horizontal="right"/>
    </xf>
    <xf numFmtId="0" fontId="28" fillId="0" borderId="0" xfId="4" applyFont="1" applyFill="1"/>
    <xf numFmtId="3" fontId="19" fillId="0" borderId="4" xfId="10" applyNumberFormat="1" applyFont="1" applyFill="1" applyBorder="1" applyAlignment="1">
      <alignment horizontal="right"/>
    </xf>
    <xf numFmtId="3" fontId="21" fillId="0" borderId="7" xfId="10" applyNumberFormat="1" applyFont="1" applyFill="1" applyBorder="1" applyAlignment="1">
      <alignment horizontal="right"/>
    </xf>
    <xf numFmtId="3" fontId="21" fillId="0" borderId="3" xfId="10" applyNumberFormat="1" applyFont="1" applyFill="1" applyBorder="1" applyAlignment="1">
      <alignment horizontal="right"/>
    </xf>
    <xf numFmtId="3" fontId="21" fillId="0" borderId="4" xfId="10" applyNumberFormat="1" applyFont="1" applyFill="1" applyBorder="1" applyAlignment="1">
      <alignment horizontal="right"/>
    </xf>
    <xf numFmtId="3" fontId="19" fillId="0" borderId="0" xfId="10" applyNumberFormat="1" applyFont="1" applyFill="1" applyAlignment="1">
      <alignment horizontal="center"/>
    </xf>
    <xf numFmtId="0" fontId="23" fillId="0" borderId="0" xfId="0" applyFont="1"/>
    <xf numFmtId="0" fontId="0" fillId="0" borderId="0" xfId="0" applyFont="1"/>
    <xf numFmtId="3" fontId="19" fillId="0" borderId="12" xfId="10" applyNumberFormat="1" applyFont="1" applyFill="1" applyBorder="1" applyAlignment="1">
      <alignment horizontal="center"/>
    </xf>
    <xf numFmtId="3" fontId="19" fillId="0" borderId="3" xfId="10" applyNumberFormat="1" applyFont="1" applyFill="1" applyBorder="1" applyAlignment="1">
      <alignment horizontal="center" vertical="center" wrapText="1"/>
    </xf>
    <xf numFmtId="3" fontId="21" fillId="0" borderId="12" xfId="10" applyNumberFormat="1" applyFont="1" applyFill="1" applyBorder="1" applyAlignment="1">
      <alignment horizontal="right"/>
    </xf>
    <xf numFmtId="3" fontId="21" fillId="0" borderId="11" xfId="10" applyNumberFormat="1" applyFont="1" applyFill="1" applyBorder="1" applyAlignment="1">
      <alignment horizontal="right"/>
    </xf>
    <xf numFmtId="3" fontId="21" fillId="0" borderId="13" xfId="10" applyNumberFormat="1" applyFont="1" applyFill="1" applyBorder="1" applyAlignment="1">
      <alignment horizontal="right"/>
    </xf>
    <xf numFmtId="3" fontId="21" fillId="0" borderId="14" xfId="10" applyNumberFormat="1" applyFont="1" applyFill="1" applyBorder="1" applyAlignment="1">
      <alignment horizontal="right"/>
    </xf>
    <xf numFmtId="3" fontId="19" fillId="0" borderId="11" xfId="10" applyNumberFormat="1" applyFont="1" applyFill="1" applyBorder="1" applyAlignment="1">
      <alignment horizontal="right"/>
    </xf>
    <xf numFmtId="3" fontId="32" fillId="0" borderId="3" xfId="19" applyNumberFormat="1" applyFont="1" applyFill="1" applyBorder="1" applyAlignment="1">
      <alignment horizontal="left" wrapText="1" indent="1"/>
    </xf>
    <xf numFmtId="3" fontId="32" fillId="0" borderId="3" xfId="5" applyNumberFormat="1" applyFont="1" applyFill="1" applyBorder="1" applyAlignment="1">
      <alignment horizontal="left" indent="1"/>
    </xf>
    <xf numFmtId="3" fontId="19" fillId="0" borderId="3" xfId="5" applyNumberFormat="1" applyFont="1" applyFill="1" applyBorder="1" applyAlignment="1">
      <alignment horizontal="center" vertical="center"/>
    </xf>
    <xf numFmtId="3" fontId="19" fillId="0" borderId="7" xfId="5" applyNumberFormat="1" applyFont="1" applyFill="1" applyBorder="1" applyAlignment="1">
      <alignment horizontal="center" vertical="center"/>
    </xf>
    <xf numFmtId="0" fontId="33" fillId="0" borderId="3" xfId="6" applyFont="1" applyBorder="1" applyAlignment="1">
      <alignment horizontal="left" indent="1"/>
    </xf>
    <xf numFmtId="0" fontId="14" fillId="0" borderId="0" xfId="22" applyFont="1" applyFill="1" applyBorder="1" applyAlignment="1">
      <alignment horizontal="center"/>
    </xf>
    <xf numFmtId="0" fontId="14" fillId="0" borderId="0" xfId="22" applyFont="1" applyFill="1" applyBorder="1"/>
    <xf numFmtId="0" fontId="14" fillId="0" borderId="0" xfId="22" applyFont="1" applyFill="1" applyBorder="1" applyAlignment="1">
      <alignment horizontal="center" wrapText="1"/>
    </xf>
    <xf numFmtId="3" fontId="14" fillId="0" borderId="0" xfId="22" applyNumberFormat="1" applyFont="1" applyFill="1" applyBorder="1" applyAlignment="1">
      <alignment horizontal="center"/>
    </xf>
    <xf numFmtId="3" fontId="14" fillId="0" borderId="16" xfId="11" applyNumberFormat="1" applyFont="1" applyFill="1" applyBorder="1" applyAlignment="1">
      <alignment horizontal="center" vertical="center" textRotation="90"/>
    </xf>
    <xf numFmtId="3" fontId="14" fillId="0" borderId="17" xfId="11" applyNumberFormat="1" applyFont="1" applyFill="1" applyBorder="1" applyAlignment="1">
      <alignment horizontal="center" vertical="center" textRotation="90"/>
    </xf>
    <xf numFmtId="0" fontId="10" fillId="0" borderId="17" xfId="22" applyFont="1" applyFill="1" applyBorder="1" applyAlignment="1">
      <alignment horizontal="center" vertical="center" wrapText="1"/>
    </xf>
    <xf numFmtId="0" fontId="14" fillId="0" borderId="17" xfId="21" applyFont="1" applyFill="1" applyBorder="1" applyAlignment="1">
      <alignment horizontal="center" vertical="center" textRotation="90" wrapText="1"/>
    </xf>
    <xf numFmtId="3" fontId="14" fillId="0" borderId="19" xfId="11" applyNumberFormat="1" applyFont="1" applyFill="1" applyBorder="1" applyAlignment="1">
      <alignment horizontal="center"/>
    </xf>
    <xf numFmtId="3" fontId="14" fillId="0" borderId="20" xfId="11" applyNumberFormat="1" applyFont="1" applyFill="1" applyBorder="1" applyAlignment="1">
      <alignment horizontal="center" vertical="center" textRotation="90"/>
    </xf>
    <xf numFmtId="0" fontId="35" fillId="0" borderId="21" xfId="22" applyFont="1" applyFill="1" applyBorder="1" applyAlignment="1">
      <alignment horizontal="left" vertical="center" wrapText="1"/>
    </xf>
    <xf numFmtId="0" fontId="14" fillId="0" borderId="20" xfId="21" applyFont="1" applyFill="1" applyBorder="1" applyAlignment="1">
      <alignment horizontal="center" vertical="center" textRotation="90" wrapText="1"/>
    </xf>
    <xf numFmtId="3" fontId="10" fillId="0" borderId="20" xfId="22" applyNumberFormat="1" applyFont="1" applyFill="1" applyBorder="1" applyAlignment="1">
      <alignment horizontal="right" vertical="center" wrapText="1"/>
    </xf>
    <xf numFmtId="0" fontId="14" fillId="0" borderId="23" xfId="22" applyFont="1" applyFill="1" applyBorder="1" applyAlignment="1">
      <alignment horizontal="center"/>
    </xf>
    <xf numFmtId="0" fontId="14" fillId="0" borderId="3" xfId="22" applyFont="1" applyFill="1" applyBorder="1" applyAlignment="1">
      <alignment horizontal="center" vertical="top"/>
    </xf>
    <xf numFmtId="0" fontId="14" fillId="0" borderId="3" xfId="21" applyFont="1" applyFill="1" applyBorder="1" applyAlignment="1">
      <alignment horizontal="left" wrapText="1"/>
    </xf>
    <xf numFmtId="0" fontId="14" fillId="0" borderId="3" xfId="21" applyFont="1" applyFill="1" applyBorder="1" applyAlignment="1">
      <alignment horizontal="center" vertical="center" wrapText="1"/>
    </xf>
    <xf numFmtId="3" fontId="14" fillId="0" borderId="3" xfId="13" applyNumberFormat="1" applyFont="1" applyFill="1" applyBorder="1" applyAlignment="1">
      <alignment horizontal="right"/>
    </xf>
    <xf numFmtId="3" fontId="14" fillId="0" borderId="3" xfId="13" applyNumberFormat="1" applyFont="1" applyFill="1" applyBorder="1" applyAlignment="1">
      <alignment horizontal="left" wrapText="1"/>
    </xf>
    <xf numFmtId="3" fontId="14" fillId="0" borderId="3" xfId="13" applyNumberFormat="1" applyFont="1" applyFill="1" applyBorder="1" applyAlignment="1">
      <alignment horizontal="center" vertical="center" wrapText="1"/>
    </xf>
    <xf numFmtId="3" fontId="14" fillId="0" borderId="3" xfId="14" applyNumberFormat="1" applyFont="1" applyFill="1" applyBorder="1" applyAlignment="1">
      <alignment horizontal="right" wrapText="1"/>
    </xf>
    <xf numFmtId="3" fontId="14" fillId="0" borderId="3" xfId="21" applyNumberFormat="1" applyFont="1" applyFill="1" applyBorder="1" applyAlignment="1">
      <alignment horizontal="right"/>
    </xf>
    <xf numFmtId="0" fontId="14" fillId="0" borderId="15" xfId="22" applyFont="1" applyFill="1" applyBorder="1" applyAlignment="1">
      <alignment horizontal="center"/>
    </xf>
    <xf numFmtId="0" fontId="14" fillId="0" borderId="5" xfId="22" applyFont="1" applyFill="1" applyBorder="1" applyAlignment="1">
      <alignment horizontal="center" vertical="top"/>
    </xf>
    <xf numFmtId="0" fontId="10" fillId="0" borderId="5" xfId="22" applyFont="1" applyFill="1" applyBorder="1" applyAlignment="1">
      <alignment horizontal="left"/>
    </xf>
    <xf numFmtId="0" fontId="10" fillId="0" borderId="5" xfId="22" applyFont="1" applyFill="1" applyBorder="1" applyAlignment="1">
      <alignment horizontal="center" vertical="center"/>
    </xf>
    <xf numFmtId="3" fontId="10" fillId="0" borderId="5" xfId="22" applyNumberFormat="1" applyFont="1" applyFill="1" applyBorder="1" applyAlignment="1">
      <alignment horizontal="right"/>
    </xf>
    <xf numFmtId="0" fontId="10" fillId="0" borderId="0" xfId="22" applyFont="1" applyFill="1" applyBorder="1" applyAlignment="1">
      <alignment vertical="center"/>
    </xf>
    <xf numFmtId="0" fontId="14" fillId="0" borderId="19" xfId="22" applyFont="1" applyFill="1" applyBorder="1" applyAlignment="1">
      <alignment horizontal="center"/>
    </xf>
    <xf numFmtId="0" fontId="14" fillId="0" borderId="20" xfId="22" applyFont="1" applyFill="1" applyBorder="1" applyAlignment="1">
      <alignment horizontal="center"/>
    </xf>
    <xf numFmtId="0" fontId="35" fillId="0" borderId="20" xfId="22" applyFont="1" applyFill="1" applyBorder="1" applyAlignment="1">
      <alignment horizontal="left"/>
    </xf>
    <xf numFmtId="0" fontId="10" fillId="0" borderId="20" xfId="22" applyFont="1" applyFill="1" applyBorder="1" applyAlignment="1">
      <alignment horizontal="center" vertical="center"/>
    </xf>
    <xf numFmtId="3" fontId="10" fillId="0" borderId="20" xfId="22" applyNumberFormat="1" applyFont="1" applyFill="1" applyBorder="1" applyAlignment="1">
      <alignment horizontal="right"/>
    </xf>
    <xf numFmtId="3" fontId="10" fillId="0" borderId="26" xfId="22" applyNumberFormat="1" applyFont="1" applyFill="1" applyBorder="1" applyAlignment="1">
      <alignment horizontal="right"/>
    </xf>
    <xf numFmtId="3" fontId="10" fillId="0" borderId="27" xfId="22" applyNumberFormat="1" applyFont="1" applyFill="1" applyBorder="1" applyAlignment="1">
      <alignment horizontal="right"/>
    </xf>
    <xf numFmtId="0" fontId="10" fillId="0" borderId="0" xfId="22" applyFont="1" applyFill="1" applyBorder="1" applyAlignment="1"/>
    <xf numFmtId="0" fontId="10" fillId="0" borderId="3" xfId="21" applyFont="1" applyFill="1" applyBorder="1" applyAlignment="1">
      <alignment wrapText="1"/>
    </xf>
    <xf numFmtId="0" fontId="10" fillId="0" borderId="3" xfId="21" applyFont="1" applyFill="1" applyBorder="1" applyAlignment="1">
      <alignment horizontal="center" vertical="center" wrapText="1"/>
    </xf>
    <xf numFmtId="3" fontId="14" fillId="0" borderId="4" xfId="21" applyNumberFormat="1" applyFont="1" applyFill="1" applyBorder="1" applyAlignment="1">
      <alignment horizontal="right"/>
    </xf>
    <xf numFmtId="3" fontId="10" fillId="0" borderId="28" xfId="21" applyNumberFormat="1" applyFont="1" applyFill="1" applyBorder="1" applyAlignment="1">
      <alignment horizontal="right"/>
    </xf>
    <xf numFmtId="0" fontId="14" fillId="0" borderId="3" xfId="21" applyFont="1" applyFill="1" applyBorder="1" applyAlignment="1">
      <alignment wrapText="1"/>
    </xf>
    <xf numFmtId="0" fontId="14" fillId="0" borderId="0" xfId="22" applyFont="1" applyFill="1" applyBorder="1" applyAlignment="1">
      <alignment vertical="top"/>
    </xf>
    <xf numFmtId="0" fontId="10" fillId="0" borderId="4" xfId="21" applyFont="1" applyFill="1" applyBorder="1" applyAlignment="1">
      <alignment horizontal="right" wrapText="1"/>
    </xf>
    <xf numFmtId="0" fontId="10" fillId="0" borderId="29" xfId="21" applyFont="1" applyFill="1" applyBorder="1" applyAlignment="1">
      <alignment horizontal="right" wrapText="1"/>
    </xf>
    <xf numFmtId="3" fontId="14" fillId="0" borderId="29" xfId="21" applyNumberFormat="1" applyFont="1" applyFill="1" applyBorder="1" applyAlignment="1">
      <alignment horizontal="right"/>
    </xf>
    <xf numFmtId="3" fontId="10" fillId="0" borderId="30" xfId="21" applyNumberFormat="1" applyFont="1" applyFill="1" applyBorder="1" applyAlignment="1">
      <alignment horizontal="right"/>
    </xf>
    <xf numFmtId="3" fontId="10" fillId="0" borderId="31" xfId="22" applyNumberFormat="1" applyFont="1" applyFill="1" applyBorder="1" applyAlignment="1">
      <alignment horizontal="right"/>
    </xf>
    <xf numFmtId="0" fontId="10" fillId="0" borderId="32" xfId="22" applyFont="1" applyFill="1" applyBorder="1" applyAlignment="1">
      <alignment horizontal="center"/>
    </xf>
    <xf numFmtId="0" fontId="10" fillId="0" borderId="33" xfId="22" applyFont="1" applyFill="1" applyBorder="1" applyAlignment="1">
      <alignment horizontal="center" vertical="top"/>
    </xf>
    <xf numFmtId="0" fontId="10" fillId="0" borderId="33" xfId="22" applyFont="1" applyFill="1" applyBorder="1" applyAlignment="1">
      <alignment horizontal="left"/>
    </xf>
    <xf numFmtId="0" fontId="10" fillId="0" borderId="33" xfId="22" applyFont="1" applyFill="1" applyBorder="1" applyAlignment="1">
      <alignment horizontal="center" vertical="center"/>
    </xf>
    <xf numFmtId="3" fontId="10" fillId="0" borderId="33" xfId="22" applyNumberFormat="1" applyFont="1" applyFill="1" applyBorder="1" applyAlignment="1">
      <alignment horizontal="right"/>
    </xf>
    <xf numFmtId="3" fontId="10" fillId="0" borderId="34" xfId="22" applyNumberFormat="1" applyFont="1" applyFill="1" applyBorder="1" applyAlignment="1">
      <alignment horizontal="right"/>
    </xf>
    <xf numFmtId="3" fontId="10" fillId="0" borderId="35" xfId="22" applyNumberFormat="1" applyFont="1" applyFill="1" applyBorder="1" applyAlignment="1">
      <alignment horizontal="right"/>
    </xf>
    <xf numFmtId="0" fontId="20" fillId="0" borderId="0" xfId="0" applyFont="1"/>
    <xf numFmtId="0" fontId="6" fillId="0" borderId="0" xfId="14" applyFont="1" applyAlignment="1">
      <alignment horizontal="center" vertical="center"/>
    </xf>
    <xf numFmtId="0" fontId="37" fillId="0" borderId="0" xfId="14" applyFont="1" applyAlignment="1">
      <alignment vertical="center"/>
    </xf>
    <xf numFmtId="0" fontId="38" fillId="0" borderId="0" xfId="14" applyFont="1" applyAlignment="1">
      <alignment horizontal="center" vertical="center" wrapText="1"/>
    </xf>
    <xf numFmtId="0" fontId="37" fillId="0" borderId="0" xfId="14" applyFont="1" applyAlignment="1">
      <alignment vertical="center" wrapText="1"/>
    </xf>
    <xf numFmtId="0" fontId="14" fillId="0" borderId="0" xfId="21" applyFont="1" applyFill="1" applyBorder="1" applyAlignment="1">
      <alignment horizontal="center" vertical="top"/>
    </xf>
    <xf numFmtId="0" fontId="14" fillId="0" borderId="0" xfId="21" applyFont="1" applyFill="1" applyBorder="1" applyAlignment="1">
      <alignment wrapText="1"/>
    </xf>
    <xf numFmtId="0" fontId="14" fillId="0" borderId="0" xfId="21" applyFont="1" applyFill="1" applyBorder="1" applyAlignment="1">
      <alignment horizontal="center" wrapText="1"/>
    </xf>
    <xf numFmtId="3" fontId="14" fillId="0" borderId="0" xfId="21" applyNumberFormat="1" applyFont="1" applyFill="1" applyBorder="1"/>
    <xf numFmtId="3" fontId="10" fillId="0" borderId="0" xfId="21" applyNumberFormat="1" applyFont="1" applyFill="1" applyBorder="1"/>
    <xf numFmtId="0" fontId="14" fillId="0" borderId="0" xfId="21" applyFont="1" applyFill="1" applyBorder="1"/>
    <xf numFmtId="0" fontId="15" fillId="0" borderId="0" xfId="21" applyFont="1" applyFill="1" applyBorder="1" applyAlignment="1">
      <alignment horizontal="left" vertical="center"/>
    </xf>
    <xf numFmtId="0" fontId="15" fillId="0" borderId="0" xfId="21" applyFont="1" applyFill="1" applyBorder="1" applyAlignment="1">
      <alignment horizontal="left" vertical="center" wrapText="1"/>
    </xf>
    <xf numFmtId="3" fontId="15" fillId="0" borderId="0" xfId="21" applyNumberFormat="1" applyFont="1" applyFill="1" applyBorder="1" applyAlignment="1">
      <alignment horizontal="left" vertical="center"/>
    </xf>
    <xf numFmtId="3" fontId="13" fillId="0" borderId="0" xfId="21" applyNumberFormat="1" applyFont="1" applyFill="1" applyBorder="1" applyAlignment="1">
      <alignment horizontal="left" vertical="center"/>
    </xf>
    <xf numFmtId="3" fontId="14" fillId="0" borderId="0" xfId="22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3" fontId="10" fillId="0" borderId="26" xfId="22" applyNumberFormat="1" applyFont="1" applyFill="1" applyBorder="1" applyAlignment="1">
      <alignment horizontal="right" vertical="center" wrapText="1"/>
    </xf>
    <xf numFmtId="3" fontId="10" fillId="0" borderId="52" xfId="22" applyNumberFormat="1" applyFont="1" applyFill="1" applyBorder="1" applyAlignment="1">
      <alignment horizontal="right" vertical="center" wrapText="1"/>
    </xf>
    <xf numFmtId="3" fontId="14" fillId="0" borderId="4" xfId="13" applyNumberFormat="1" applyFont="1" applyFill="1" applyBorder="1" applyAlignment="1">
      <alignment horizontal="right"/>
    </xf>
    <xf numFmtId="3" fontId="10" fillId="0" borderId="28" xfId="14" applyNumberFormat="1" applyFont="1" applyFill="1" applyBorder="1" applyAlignment="1">
      <alignment horizontal="right"/>
    </xf>
    <xf numFmtId="3" fontId="10" fillId="0" borderId="53" xfId="22" applyNumberFormat="1" applyFont="1" applyFill="1" applyBorder="1" applyAlignment="1">
      <alignment horizontal="right"/>
    </xf>
    <xf numFmtId="0" fontId="14" fillId="0" borderId="0" xfId="8" applyFont="1" applyBorder="1" applyAlignment="1">
      <alignment horizontal="center" vertical="center"/>
    </xf>
    <xf numFmtId="0" fontId="14" fillId="0" borderId="0" xfId="8" applyFont="1" applyBorder="1"/>
    <xf numFmtId="3" fontId="14" fillId="0" borderId="0" xfId="8" applyNumberFormat="1" applyFont="1" applyBorder="1"/>
    <xf numFmtId="0" fontId="14" fillId="0" borderId="0" xfId="8" applyFont="1" applyBorder="1" applyAlignment="1">
      <alignment horizontal="right"/>
    </xf>
    <xf numFmtId="166" fontId="14" fillId="0" borderId="0" xfId="8" applyNumberFormat="1" applyFont="1" applyBorder="1"/>
    <xf numFmtId="3" fontId="15" fillId="0" borderId="0" xfId="8" applyNumberFormat="1" applyFont="1" applyBorder="1" applyAlignment="1">
      <alignment vertical="center"/>
    </xf>
    <xf numFmtId="0" fontId="15" fillId="0" borderId="0" xfId="8" applyFont="1" applyBorder="1" applyAlignment="1">
      <alignment horizontal="right" vertical="center"/>
    </xf>
    <xf numFmtId="0" fontId="15" fillId="0" borderId="0" xfId="8" applyFont="1" applyBorder="1" applyAlignment="1">
      <alignment vertical="center"/>
    </xf>
    <xf numFmtId="3" fontId="15" fillId="0" borderId="0" xfId="8" applyNumberFormat="1" applyFont="1" applyBorder="1" applyAlignment="1">
      <alignment horizontal="right" vertical="center"/>
    </xf>
    <xf numFmtId="166" fontId="15" fillId="0" borderId="0" xfId="8" applyNumberFormat="1" applyFont="1" applyBorder="1" applyAlignment="1">
      <alignment vertical="center"/>
    </xf>
    <xf numFmtId="166" fontId="14" fillId="0" borderId="0" xfId="8" applyNumberFormat="1" applyFont="1" applyBorder="1" applyAlignment="1">
      <alignment vertical="center"/>
    </xf>
    <xf numFmtId="0" fontId="14" fillId="0" borderId="0" xfId="8" applyFont="1" applyBorder="1" applyAlignment="1">
      <alignment vertical="center"/>
    </xf>
    <xf numFmtId="0" fontId="10" fillId="0" borderId="54" xfId="8" applyFont="1" applyBorder="1" applyAlignment="1">
      <alignment horizontal="center" vertical="center"/>
    </xf>
    <xf numFmtId="0" fontId="10" fillId="0" borderId="55" xfId="8" applyFont="1" applyBorder="1" applyAlignment="1">
      <alignment horizontal="center"/>
    </xf>
    <xf numFmtId="3" fontId="10" fillId="0" borderId="56" xfId="8" applyNumberFormat="1" applyFont="1" applyBorder="1" applyAlignment="1">
      <alignment horizontal="center"/>
    </xf>
    <xf numFmtId="0" fontId="10" fillId="0" borderId="57" xfId="8" applyFont="1" applyBorder="1" applyAlignment="1">
      <alignment horizontal="center"/>
    </xf>
    <xf numFmtId="0" fontId="10" fillId="0" borderId="36" xfId="8" applyFont="1" applyBorder="1" applyAlignment="1">
      <alignment horizontal="center"/>
    </xf>
    <xf numFmtId="3" fontId="10" fillId="0" borderId="39" xfId="8" applyNumberFormat="1" applyFont="1" applyBorder="1" applyAlignment="1">
      <alignment horizontal="center"/>
    </xf>
    <xf numFmtId="0" fontId="14" fillId="0" borderId="58" xfId="8" applyFont="1" applyBorder="1" applyAlignment="1">
      <alignment horizontal="center" vertical="center"/>
    </xf>
    <xf numFmtId="3" fontId="14" fillId="0" borderId="59" xfId="8" applyNumberFormat="1" applyFont="1" applyBorder="1"/>
    <xf numFmtId="0" fontId="14" fillId="0" borderId="60" xfId="8" applyFont="1" applyBorder="1" applyAlignment="1">
      <alignment horizontal="center"/>
    </xf>
    <xf numFmtId="3" fontId="14" fillId="0" borderId="61" xfId="8" applyNumberFormat="1" applyFont="1" applyBorder="1"/>
    <xf numFmtId="0" fontId="14" fillId="0" borderId="0" xfId="8" applyFont="1" applyFill="1" applyBorder="1"/>
    <xf numFmtId="0" fontId="14" fillId="0" borderId="0" xfId="8" applyFont="1" applyBorder="1" applyAlignment="1">
      <alignment wrapText="1"/>
    </xf>
    <xf numFmtId="0" fontId="14" fillId="0" borderId="60" xfId="8" applyFont="1" applyBorder="1" applyAlignment="1">
      <alignment horizontal="center" vertical="top"/>
    </xf>
    <xf numFmtId="0" fontId="14" fillId="0" borderId="0" xfId="8" applyFont="1" applyFill="1" applyBorder="1" applyAlignment="1">
      <alignment vertical="top"/>
    </xf>
    <xf numFmtId="3" fontId="14" fillId="0" borderId="61" xfId="8" applyNumberFormat="1" applyFont="1" applyBorder="1" applyAlignment="1">
      <alignment vertical="top"/>
    </xf>
    <xf numFmtId="3" fontId="14" fillId="0" borderId="62" xfId="8" applyNumberFormat="1" applyFont="1" applyBorder="1"/>
    <xf numFmtId="0" fontId="10" fillId="0" borderId="63" xfId="8" applyFont="1" applyBorder="1" applyAlignment="1">
      <alignment horizontal="center" vertical="center"/>
    </xf>
    <xf numFmtId="0" fontId="10" fillId="0" borderId="1" xfId="8" applyFont="1" applyFill="1" applyBorder="1" applyAlignment="1">
      <alignment horizontal="left" vertical="center"/>
    </xf>
    <xf numFmtId="3" fontId="10" fillId="0" borderId="64" xfId="8" applyNumberFormat="1" applyFont="1" applyBorder="1" applyAlignment="1">
      <alignment vertical="center"/>
    </xf>
    <xf numFmtId="3" fontId="10" fillId="0" borderId="65" xfId="8" applyNumberFormat="1" applyFont="1" applyBorder="1" applyAlignment="1">
      <alignment horizontal="center" vertical="center"/>
    </xf>
    <xf numFmtId="3" fontId="10" fillId="0" borderId="45" xfId="8" applyNumberFormat="1" applyFont="1" applyBorder="1" applyAlignment="1">
      <alignment horizontal="right" vertical="center"/>
    </xf>
    <xf numFmtId="0" fontId="10" fillId="0" borderId="58" xfId="8" applyFont="1" applyBorder="1" applyAlignment="1">
      <alignment horizontal="center" vertical="center"/>
    </xf>
    <xf numFmtId="0" fontId="10" fillId="0" borderId="0" xfId="8" applyFont="1" applyBorder="1" applyAlignment="1">
      <alignment horizontal="center"/>
    </xf>
    <xf numFmtId="3" fontId="10" fillId="0" borderId="59" xfId="8" applyNumberFormat="1" applyFont="1" applyBorder="1" applyAlignment="1">
      <alignment horizontal="center"/>
    </xf>
    <xf numFmtId="0" fontId="10" fillId="0" borderId="60" xfId="8" applyFont="1" applyBorder="1" applyAlignment="1">
      <alignment horizontal="center"/>
    </xf>
    <xf numFmtId="3" fontId="14" fillId="0" borderId="61" xfId="8" applyNumberFormat="1" applyFont="1" applyBorder="1" applyAlignment="1">
      <alignment horizontal="right"/>
    </xf>
    <xf numFmtId="1" fontId="14" fillId="0" borderId="0" xfId="8" applyNumberFormat="1" applyFont="1" applyBorder="1" applyAlignment="1">
      <alignment horizontal="center" vertical="center" textRotation="180"/>
    </xf>
    <xf numFmtId="0" fontId="14" fillId="0" borderId="0" xfId="8" applyFont="1" applyBorder="1" applyAlignment="1">
      <alignment horizontal="left"/>
    </xf>
    <xf numFmtId="3" fontId="14" fillId="0" borderId="59" xfId="8" applyNumberFormat="1" applyFont="1" applyBorder="1" applyAlignment="1">
      <alignment horizontal="right"/>
    </xf>
    <xf numFmtId="1" fontId="14" fillId="0" borderId="60" xfId="8" applyNumberFormat="1" applyFont="1" applyBorder="1" applyAlignment="1">
      <alignment horizontal="center"/>
    </xf>
    <xf numFmtId="10" fontId="14" fillId="0" borderId="0" xfId="8" applyNumberFormat="1" applyFont="1" applyBorder="1" applyAlignment="1">
      <alignment horizontal="right"/>
    </xf>
    <xf numFmtId="0" fontId="10" fillId="0" borderId="66" xfId="8" applyFont="1" applyBorder="1" applyAlignment="1">
      <alignment horizontal="center" vertical="center"/>
    </xf>
    <xf numFmtId="0" fontId="10" fillId="0" borderId="67" xfId="8" applyFont="1" applyFill="1" applyBorder="1" applyAlignment="1">
      <alignment horizontal="left" vertical="center"/>
    </xf>
    <xf numFmtId="3" fontId="10" fillId="0" borderId="68" xfId="8" applyNumberFormat="1" applyFont="1" applyBorder="1" applyAlignment="1">
      <alignment vertical="center"/>
    </xf>
    <xf numFmtId="3" fontId="10" fillId="0" borderId="69" xfId="8" applyNumberFormat="1" applyFont="1" applyBorder="1" applyAlignment="1">
      <alignment horizontal="center" vertical="center"/>
    </xf>
    <xf numFmtId="3" fontId="10" fillId="0" borderId="70" xfId="8" applyNumberFormat="1" applyFont="1" applyBorder="1" applyAlignment="1">
      <alignment horizontal="right" vertical="center"/>
    </xf>
    <xf numFmtId="0" fontId="10" fillId="0" borderId="71" xfId="8" applyFont="1" applyBorder="1" applyAlignment="1">
      <alignment horizontal="center" vertical="center"/>
    </xf>
    <xf numFmtId="0" fontId="10" fillId="0" borderId="72" xfId="8" applyFont="1" applyBorder="1" applyAlignment="1">
      <alignment horizontal="center" vertical="center"/>
    </xf>
    <xf numFmtId="3" fontId="10" fillId="0" borderId="73" xfId="8" applyNumberFormat="1" applyFont="1" applyBorder="1" applyAlignment="1">
      <alignment vertical="center"/>
    </xf>
    <xf numFmtId="0" fontId="10" fillId="0" borderId="74" xfId="8" applyFont="1" applyBorder="1" applyAlignment="1">
      <alignment vertical="center"/>
    </xf>
    <xf numFmtId="0" fontId="10" fillId="0" borderId="75" xfId="8" applyFont="1" applyBorder="1" applyAlignment="1">
      <alignment horizontal="center" vertical="center"/>
    </xf>
    <xf numFmtId="3" fontId="10" fillId="0" borderId="76" xfId="8" applyNumberFormat="1" applyFont="1" applyBorder="1" applyAlignment="1">
      <alignment vertical="center"/>
    </xf>
    <xf numFmtId="3" fontId="14" fillId="0" borderId="59" xfId="8" applyNumberFormat="1" applyFont="1" applyBorder="1" applyAlignment="1">
      <alignment vertical="center"/>
    </xf>
    <xf numFmtId="0" fontId="14" fillId="0" borderId="60" xfId="8" applyFont="1" applyFill="1" applyBorder="1" applyAlignment="1">
      <alignment horizontal="center" vertical="center"/>
    </xf>
    <xf numFmtId="3" fontId="14" fillId="0" borderId="61" xfId="8" applyNumberFormat="1" applyFont="1" applyBorder="1" applyAlignment="1">
      <alignment vertical="center"/>
    </xf>
    <xf numFmtId="0" fontId="14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horizontal="center" vertical="center"/>
    </xf>
    <xf numFmtId="0" fontId="10" fillId="0" borderId="77" xfId="8" applyFont="1" applyBorder="1" applyAlignment="1">
      <alignment horizontal="center" vertical="center"/>
    </xf>
    <xf numFmtId="3" fontId="10" fillId="0" borderId="59" xfId="8" applyNumberFormat="1" applyFont="1" applyBorder="1" applyAlignment="1">
      <alignment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3" fontId="10" fillId="0" borderId="61" xfId="8" applyNumberFormat="1" applyFont="1" applyBorder="1" applyAlignment="1">
      <alignment vertical="center"/>
    </xf>
    <xf numFmtId="166" fontId="10" fillId="0" borderId="0" xfId="8" applyNumberFormat="1" applyFont="1" applyBorder="1" applyAlignment="1">
      <alignment vertical="center"/>
    </xf>
    <xf numFmtId="0" fontId="10" fillId="0" borderId="0" xfId="8" applyFont="1" applyBorder="1" applyAlignment="1">
      <alignment vertical="center"/>
    </xf>
    <xf numFmtId="0" fontId="14" fillId="0" borderId="78" xfId="8" applyFont="1" applyBorder="1" applyAlignment="1">
      <alignment horizontal="center" vertical="center"/>
    </xf>
    <xf numFmtId="0" fontId="10" fillId="0" borderId="73" xfId="8" applyFont="1" applyBorder="1" applyAlignment="1">
      <alignment horizontal="center" vertical="center"/>
    </xf>
    <xf numFmtId="3" fontId="10" fillId="0" borderId="79" xfId="8" applyNumberFormat="1" applyFont="1" applyBorder="1" applyAlignment="1">
      <alignment vertical="center"/>
    </xf>
    <xf numFmtId="0" fontId="10" fillId="0" borderId="80" xfId="8" applyFont="1" applyBorder="1" applyAlignment="1">
      <alignment horizontal="right" vertical="center"/>
    </xf>
    <xf numFmtId="0" fontId="10" fillId="0" borderId="81" xfId="8" applyFont="1" applyBorder="1" applyAlignment="1">
      <alignment horizontal="center" vertical="center"/>
    </xf>
    <xf numFmtId="0" fontId="10" fillId="0" borderId="82" xfId="8" applyFont="1" applyFill="1" applyBorder="1" applyAlignment="1">
      <alignment horizontal="left" vertical="center"/>
    </xf>
    <xf numFmtId="3" fontId="10" fillId="0" borderId="83" xfId="8" applyNumberFormat="1" applyFont="1" applyBorder="1" applyAlignment="1">
      <alignment vertical="center"/>
    </xf>
    <xf numFmtId="3" fontId="10" fillId="0" borderId="60" xfId="8" applyNumberFormat="1" applyFont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3" fontId="10" fillId="0" borderId="61" xfId="8" applyNumberFormat="1" applyFont="1" applyBorder="1" applyAlignment="1">
      <alignment horizontal="right" vertical="center"/>
    </xf>
    <xf numFmtId="0" fontId="10" fillId="0" borderId="84" xfId="8" applyFont="1" applyBorder="1" applyAlignment="1">
      <alignment horizontal="center" vertical="center"/>
    </xf>
    <xf numFmtId="0" fontId="10" fillId="0" borderId="85" xfId="8" applyFont="1" applyFill="1" applyBorder="1" applyAlignment="1">
      <alignment horizontal="left" vertical="center"/>
    </xf>
    <xf numFmtId="3" fontId="10" fillId="0" borderId="86" xfId="8" applyNumberFormat="1" applyFont="1" applyBorder="1" applyAlignment="1">
      <alignment vertical="center"/>
    </xf>
    <xf numFmtId="3" fontId="10" fillId="0" borderId="87" xfId="8" applyNumberFormat="1" applyFont="1" applyBorder="1" applyAlignment="1">
      <alignment horizontal="center" vertical="center"/>
    </xf>
    <xf numFmtId="3" fontId="10" fillId="0" borderId="88" xfId="8" applyNumberFormat="1" applyFont="1" applyBorder="1" applyAlignment="1">
      <alignment horizontal="right" vertical="center"/>
    </xf>
    <xf numFmtId="167" fontId="14" fillId="0" borderId="89" xfId="23" applyNumberFormat="1" applyFont="1" applyFill="1" applyBorder="1" applyAlignment="1" applyProtection="1">
      <alignment horizontal="center"/>
    </xf>
    <xf numFmtId="0" fontId="14" fillId="0" borderId="60" xfId="8" applyFont="1" applyBorder="1" applyAlignment="1">
      <alignment horizontal="right"/>
    </xf>
    <xf numFmtId="167" fontId="14" fillId="0" borderId="61" xfId="23" applyNumberFormat="1" applyFont="1" applyFill="1" applyBorder="1" applyAlignment="1" applyProtection="1">
      <alignment horizontal="center"/>
    </xf>
    <xf numFmtId="0" fontId="14" fillId="0" borderId="90" xfId="8" applyFont="1" applyBorder="1" applyAlignment="1">
      <alignment horizontal="center" vertical="center"/>
    </xf>
    <xf numFmtId="0" fontId="14" fillId="0" borderId="91" xfId="8" applyFont="1" applyBorder="1"/>
    <xf numFmtId="167" fontId="14" fillId="0" borderId="92" xfId="23" applyNumberFormat="1" applyFont="1" applyFill="1" applyBorder="1" applyAlignment="1" applyProtection="1">
      <alignment horizontal="center"/>
    </xf>
    <xf numFmtId="0" fontId="14" fillId="0" borderId="93" xfId="8" applyFont="1" applyBorder="1" applyAlignment="1">
      <alignment horizontal="right"/>
    </xf>
    <xf numFmtId="167" fontId="14" fillId="0" borderId="94" xfId="23" applyNumberFormat="1" applyFont="1" applyFill="1" applyBorder="1" applyAlignment="1" applyProtection="1">
      <alignment horizontal="center"/>
    </xf>
    <xf numFmtId="0" fontId="37" fillId="0" borderId="0" xfId="21" applyFont="1" applyFill="1" applyBorder="1" applyAlignment="1">
      <alignment vertical="center"/>
    </xf>
    <xf numFmtId="0" fontId="37" fillId="0" borderId="0" xfId="21" applyFont="1" applyFill="1" applyBorder="1" applyAlignment="1">
      <alignment vertical="center" wrapText="1"/>
    </xf>
    <xf numFmtId="3" fontId="38" fillId="0" borderId="0" xfId="21" applyNumberFormat="1" applyFont="1" applyFill="1" applyBorder="1" applyAlignment="1">
      <alignment vertical="center"/>
    </xf>
    <xf numFmtId="3" fontId="37" fillId="0" borderId="0" xfId="21" applyNumberFormat="1" applyFont="1" applyFill="1" applyBorder="1" applyAlignment="1">
      <alignment vertical="center"/>
    </xf>
    <xf numFmtId="0" fontId="15" fillId="0" borderId="0" xfId="21" applyFont="1" applyFill="1" applyBorder="1" applyAlignment="1">
      <alignment vertical="center" wrapText="1"/>
    </xf>
    <xf numFmtId="0" fontId="38" fillId="0" borderId="0" xfId="21" applyFont="1" applyFill="1" applyBorder="1" applyAlignment="1">
      <alignment horizontal="center" vertical="center"/>
    </xf>
    <xf numFmtId="0" fontId="39" fillId="0" borderId="0" xfId="8" applyFont="1" applyAlignment="1">
      <alignment vertical="top"/>
    </xf>
    <xf numFmtId="0" fontId="37" fillId="0" borderId="0" xfId="21" applyFont="1" applyFill="1" applyBorder="1" applyAlignment="1">
      <alignment horizontal="center" vertical="center"/>
    </xf>
    <xf numFmtId="0" fontId="37" fillId="0" borderId="0" xfId="12" applyFont="1" applyFill="1" applyBorder="1" applyAlignment="1">
      <alignment vertical="center"/>
    </xf>
    <xf numFmtId="0" fontId="37" fillId="0" borderId="95" xfId="21" applyFont="1" applyFill="1" applyBorder="1" applyAlignment="1">
      <alignment horizontal="center" vertical="center"/>
    </xf>
    <xf numFmtId="0" fontId="37" fillId="0" borderId="12" xfId="21" applyFont="1" applyFill="1" applyBorder="1" applyAlignment="1">
      <alignment horizontal="left" vertical="center" wrapText="1"/>
    </xf>
    <xf numFmtId="3" fontId="37" fillId="0" borderId="12" xfId="21" applyNumberFormat="1" applyFont="1" applyFill="1" applyBorder="1" applyAlignment="1">
      <alignment vertical="center"/>
    </xf>
    <xf numFmtId="3" fontId="37" fillId="0" borderId="96" xfId="21" applyNumberFormat="1" applyFont="1" applyFill="1" applyBorder="1" applyAlignment="1">
      <alignment vertical="center"/>
    </xf>
    <xf numFmtId="0" fontId="37" fillId="0" borderId="97" xfId="21" applyFont="1" applyFill="1" applyBorder="1" applyAlignment="1">
      <alignment horizontal="center" vertical="center"/>
    </xf>
    <xf numFmtId="0" fontId="37" fillId="0" borderId="98" xfId="21" applyFont="1" applyFill="1" applyBorder="1" applyAlignment="1">
      <alignment horizontal="left" vertical="center" wrapText="1"/>
    </xf>
    <xf numFmtId="3" fontId="37" fillId="0" borderId="98" xfId="21" applyNumberFormat="1" applyFont="1" applyFill="1" applyBorder="1" applyAlignment="1">
      <alignment vertical="center"/>
    </xf>
    <xf numFmtId="0" fontId="7" fillId="0" borderId="100" xfId="21" applyFont="1" applyFill="1" applyBorder="1" applyAlignment="1">
      <alignment horizontal="center" vertical="center"/>
    </xf>
    <xf numFmtId="0" fontId="6" fillId="0" borderId="5" xfId="21" applyFont="1" applyFill="1" applyBorder="1" applyAlignment="1">
      <alignment horizontal="center" vertical="center" wrapText="1"/>
    </xf>
    <xf numFmtId="3" fontId="6" fillId="0" borderId="5" xfId="21" applyNumberFormat="1" applyFont="1" applyFill="1" applyBorder="1" applyAlignment="1">
      <alignment vertical="center"/>
    </xf>
    <xf numFmtId="3" fontId="6" fillId="0" borderId="101" xfId="21" applyNumberFormat="1" applyFont="1" applyFill="1" applyBorder="1" applyAlignment="1">
      <alignment vertical="center"/>
    </xf>
    <xf numFmtId="0" fontId="6" fillId="0" borderId="0" xfId="21" applyFont="1" applyFill="1" applyBorder="1" applyAlignment="1">
      <alignment vertical="center"/>
    </xf>
    <xf numFmtId="0" fontId="37" fillId="0" borderId="102" xfId="21" applyFont="1" applyFill="1" applyBorder="1" applyAlignment="1">
      <alignment horizontal="center" vertical="center"/>
    </xf>
    <xf numFmtId="0" fontId="37" fillId="0" borderId="3" xfId="21" applyFont="1" applyFill="1" applyBorder="1" applyAlignment="1">
      <alignment vertical="center" wrapText="1"/>
    </xf>
    <xf numFmtId="3" fontId="37" fillId="0" borderId="3" xfId="21" applyNumberFormat="1" applyFont="1" applyFill="1" applyBorder="1" applyAlignment="1">
      <alignment vertical="center"/>
    </xf>
    <xf numFmtId="3" fontId="37" fillId="0" borderId="103" xfId="21" applyNumberFormat="1" applyFont="1" applyFill="1" applyBorder="1" applyAlignment="1">
      <alignment vertical="center"/>
    </xf>
    <xf numFmtId="0" fontId="37" fillId="0" borderId="3" xfId="21" applyFont="1" applyFill="1" applyBorder="1" applyAlignment="1">
      <alignment horizontal="left" vertical="center" wrapText="1"/>
    </xf>
    <xf numFmtId="3" fontId="37" fillId="0" borderId="3" xfId="21" applyNumberFormat="1" applyFont="1" applyFill="1" applyBorder="1" applyAlignment="1">
      <alignment horizontal="right" vertical="center"/>
    </xf>
    <xf numFmtId="3" fontId="37" fillId="0" borderId="3" xfId="21" applyNumberFormat="1" applyFont="1" applyFill="1" applyBorder="1" applyAlignment="1">
      <alignment horizontal="right" vertical="center" wrapText="1"/>
    </xf>
    <xf numFmtId="3" fontId="37" fillId="0" borderId="103" xfId="21" applyNumberFormat="1" applyFont="1" applyFill="1" applyBorder="1" applyAlignment="1">
      <alignment horizontal="right" vertical="center" wrapText="1"/>
    </xf>
    <xf numFmtId="0" fontId="37" fillId="0" borderId="100" xfId="21" applyFont="1" applyFill="1" applyBorder="1" applyAlignment="1">
      <alignment horizontal="center" vertical="center"/>
    </xf>
    <xf numFmtId="0" fontId="38" fillId="0" borderId="5" xfId="21" applyFont="1" applyFill="1" applyBorder="1" applyAlignment="1">
      <alignment horizontal="center" vertical="center"/>
    </xf>
    <xf numFmtId="3" fontId="38" fillId="0" borderId="5" xfId="21" applyNumberFormat="1" applyFont="1" applyFill="1" applyBorder="1" applyAlignment="1">
      <alignment vertical="center"/>
    </xf>
    <xf numFmtId="3" fontId="38" fillId="0" borderId="5" xfId="21" applyNumberFormat="1" applyFont="1" applyFill="1" applyBorder="1" applyAlignment="1">
      <alignment horizontal="right" vertical="center" wrapText="1"/>
    </xf>
    <xf numFmtId="0" fontId="38" fillId="0" borderId="0" xfId="21" applyFont="1" applyFill="1" applyBorder="1" applyAlignment="1">
      <alignment vertical="center"/>
    </xf>
    <xf numFmtId="3" fontId="6" fillId="0" borderId="5" xfId="21" applyNumberFormat="1" applyFont="1" applyFill="1" applyBorder="1" applyAlignment="1">
      <alignment horizontal="right" vertical="center"/>
    </xf>
    <xf numFmtId="3" fontId="6" fillId="0" borderId="5" xfId="21" applyNumberFormat="1" applyFont="1" applyFill="1" applyBorder="1" applyAlignment="1">
      <alignment horizontal="right" vertical="center" wrapText="1"/>
    </xf>
    <xf numFmtId="3" fontId="6" fillId="0" borderId="101" xfId="21" applyNumberFormat="1" applyFont="1" applyFill="1" applyBorder="1" applyAlignment="1">
      <alignment horizontal="right" vertical="center" wrapText="1"/>
    </xf>
    <xf numFmtId="0" fontId="39" fillId="0" borderId="0" xfId="0" applyFont="1" applyAlignment="1">
      <alignment horizontal="center" vertical="top"/>
    </xf>
    <xf numFmtId="0" fontId="37" fillId="0" borderId="58" xfId="0" applyFont="1" applyBorder="1" applyAlignment="1"/>
    <xf numFmtId="0" fontId="37" fillId="0" borderId="0" xfId="0" applyFont="1" applyBorder="1" applyAlignment="1"/>
    <xf numFmtId="0" fontId="37" fillId="0" borderId="104" xfId="0" applyFont="1" applyBorder="1" applyAlignment="1"/>
    <xf numFmtId="0" fontId="37" fillId="0" borderId="58" xfId="0" applyFont="1" applyBorder="1" applyAlignment="1">
      <alignment vertical="top"/>
    </xf>
    <xf numFmtId="0" fontId="37" fillId="0" borderId="0" xfId="0" applyFont="1" applyBorder="1" applyAlignment="1">
      <alignment horizontal="left" indent="2"/>
    </xf>
    <xf numFmtId="0" fontId="37" fillId="0" borderId="104" xfId="0" applyFont="1" applyBorder="1"/>
    <xf numFmtId="0" fontId="37" fillId="0" borderId="0" xfId="0" applyFont="1" applyBorder="1" applyAlignment="1">
      <alignment vertical="top"/>
    </xf>
    <xf numFmtId="0" fontId="37" fillId="0" borderId="104" xfId="0" applyFont="1" applyBorder="1" applyAlignment="1">
      <alignment vertical="top"/>
    </xf>
    <xf numFmtId="0" fontId="37" fillId="0" borderId="58" xfId="0" applyFont="1" applyBorder="1" applyAlignment="1">
      <alignment vertical="center"/>
    </xf>
    <xf numFmtId="0" fontId="37" fillId="0" borderId="0" xfId="0" applyFont="1" applyBorder="1" applyAlignment="1">
      <alignment vertical="center" wrapText="1"/>
    </xf>
    <xf numFmtId="0" fontId="37" fillId="0" borderId="104" xfId="0" applyFont="1" applyBorder="1" applyAlignment="1">
      <alignment vertical="center"/>
    </xf>
    <xf numFmtId="3" fontId="37" fillId="0" borderId="62" xfId="0" applyNumberFormat="1" applyFont="1" applyBorder="1" applyAlignment="1">
      <alignment vertical="center"/>
    </xf>
    <xf numFmtId="3" fontId="38" fillId="0" borderId="105" xfId="0" applyNumberFormat="1" applyFont="1" applyBorder="1" applyAlignment="1">
      <alignment vertical="center"/>
    </xf>
    <xf numFmtId="0" fontId="37" fillId="0" borderId="106" xfId="0" applyFont="1" applyBorder="1" applyAlignment="1">
      <alignment vertical="center"/>
    </xf>
    <xf numFmtId="0" fontId="14" fillId="0" borderId="0" xfId="15" applyFont="1" applyAlignment="1">
      <alignment horizontal="center"/>
    </xf>
    <xf numFmtId="0" fontId="14" fillId="0" borderId="0" xfId="15" applyFont="1"/>
    <xf numFmtId="0" fontId="4" fillId="0" borderId="0" xfId="18"/>
    <xf numFmtId="0" fontId="15" fillId="0" borderId="0" xfId="15" applyFont="1" applyAlignment="1">
      <alignment horizontal="center"/>
    </xf>
    <xf numFmtId="0" fontId="15" fillId="0" borderId="0" xfId="15" applyFont="1"/>
    <xf numFmtId="0" fontId="41" fillId="0" borderId="0" xfId="18" applyFont="1"/>
    <xf numFmtId="0" fontId="4" fillId="0" borderId="0" xfId="18" applyAlignment="1">
      <alignment vertical="center"/>
    </xf>
    <xf numFmtId="0" fontId="38" fillId="0" borderId="0" xfId="15" applyFont="1" applyAlignment="1">
      <alignment horizontal="center" vertical="center"/>
    </xf>
    <xf numFmtId="0" fontId="14" fillId="0" borderId="0" xfId="15" applyFont="1" applyAlignment="1">
      <alignment horizontal="right" vertical="center"/>
    </xf>
    <xf numFmtId="0" fontId="14" fillId="0" borderId="0" xfId="16" applyFont="1" applyAlignment="1">
      <alignment horizontal="center"/>
    </xf>
    <xf numFmtId="0" fontId="4" fillId="0" borderId="0" xfId="18" applyFont="1"/>
    <xf numFmtId="0" fontId="14" fillId="0" borderId="9" xfId="15" applyFont="1" applyBorder="1" applyAlignment="1">
      <alignment horizontal="center" vertical="center" wrapText="1"/>
    </xf>
    <xf numFmtId="0" fontId="4" fillId="0" borderId="0" xfId="18" applyAlignment="1">
      <alignment horizontal="center" vertical="center"/>
    </xf>
    <xf numFmtId="0" fontId="14" fillId="0" borderId="12" xfId="18" applyFont="1" applyBorder="1" applyAlignment="1">
      <alignment horizontal="center" vertical="center"/>
    </xf>
    <xf numFmtId="0" fontId="14" fillId="0" borderId="12" xfId="18" applyFont="1" applyFill="1" applyBorder="1" applyAlignment="1">
      <alignment vertical="center"/>
    </xf>
    <xf numFmtId="168" fontId="14" fillId="0" borderId="12" xfId="18" applyNumberFormat="1" applyFont="1" applyBorder="1" applyAlignment="1">
      <alignment horizontal="center" vertical="center"/>
    </xf>
    <xf numFmtId="3" fontId="14" fillId="0" borderId="12" xfId="17" applyNumberFormat="1" applyFont="1" applyBorder="1" applyAlignment="1">
      <alignment horizontal="right" vertical="center"/>
    </xf>
    <xf numFmtId="0" fontId="14" fillId="0" borderId="3" xfId="18" applyFont="1" applyBorder="1" applyAlignment="1">
      <alignment horizontal="center" vertical="center"/>
    </xf>
    <xf numFmtId="0" fontId="14" fillId="0" borderId="3" xfId="18" applyFont="1" applyBorder="1" applyAlignment="1">
      <alignment vertical="center"/>
    </xf>
    <xf numFmtId="168" fontId="14" fillId="0" borderId="3" xfId="18" applyNumberFormat="1" applyFont="1" applyBorder="1" applyAlignment="1">
      <alignment horizontal="center" vertical="center"/>
    </xf>
    <xf numFmtId="3" fontId="14" fillId="0" borderId="3" xfId="2" applyNumberFormat="1" applyFont="1" applyFill="1" applyBorder="1" applyAlignment="1" applyProtection="1">
      <alignment horizontal="right" vertical="center"/>
    </xf>
    <xf numFmtId="0" fontId="10" fillId="0" borderId="12" xfId="15" applyFont="1" applyBorder="1" applyAlignment="1">
      <alignment horizontal="center" vertical="center"/>
    </xf>
    <xf numFmtId="3" fontId="4" fillId="0" borderId="12" xfId="18" applyNumberFormat="1" applyBorder="1" applyAlignment="1">
      <alignment vertical="center"/>
    </xf>
    <xf numFmtId="0" fontId="42" fillId="0" borderId="0" xfId="20" applyFont="1" applyFill="1"/>
    <xf numFmtId="0" fontId="15" fillId="0" borderId="0" xfId="20" applyFont="1" applyFill="1"/>
    <xf numFmtId="165" fontId="38" fillId="0" borderId="0" xfId="2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/>
    </xf>
    <xf numFmtId="0" fontId="10" fillId="0" borderId="16" xfId="20" applyFont="1" applyFill="1" applyBorder="1" applyAlignment="1" applyProtection="1">
      <alignment horizontal="center" vertical="center" wrapText="1"/>
    </xf>
    <xf numFmtId="0" fontId="10" fillId="0" borderId="51" xfId="20" applyFont="1" applyFill="1" applyBorder="1" applyAlignment="1" applyProtection="1">
      <alignment horizontal="center" vertical="center" wrapText="1"/>
    </xf>
    <xf numFmtId="0" fontId="14" fillId="0" borderId="16" xfId="20" applyFont="1" applyFill="1" applyBorder="1" applyAlignment="1" applyProtection="1">
      <alignment horizontal="center" vertical="center"/>
    </xf>
    <xf numFmtId="0" fontId="14" fillId="0" borderId="51" xfId="20" applyFont="1" applyFill="1" applyBorder="1" applyAlignment="1" applyProtection="1">
      <alignment horizontal="center" vertical="center"/>
    </xf>
    <xf numFmtId="0" fontId="14" fillId="0" borderId="2" xfId="20" applyFont="1" applyFill="1" applyBorder="1" applyAlignment="1" applyProtection="1">
      <alignment horizontal="center" vertical="center"/>
    </xf>
    <xf numFmtId="0" fontId="14" fillId="0" borderId="107" xfId="20" applyFont="1" applyFill="1" applyBorder="1" applyAlignment="1" applyProtection="1">
      <alignment horizontal="center" vertical="center"/>
    </xf>
    <xf numFmtId="0" fontId="14" fillId="0" borderId="11" xfId="20" applyFont="1" applyFill="1" applyBorder="1" applyProtection="1"/>
    <xf numFmtId="169" fontId="14" fillId="0" borderId="108" xfId="1" applyNumberFormat="1" applyFont="1" applyFill="1" applyBorder="1" applyAlignment="1" applyProtection="1">
      <protection locked="0"/>
    </xf>
    <xf numFmtId="0" fontId="14" fillId="0" borderId="23" xfId="20" applyFont="1" applyFill="1" applyBorder="1" applyAlignment="1" applyProtection="1">
      <alignment horizontal="center" vertical="center"/>
    </xf>
    <xf numFmtId="0" fontId="14" fillId="0" borderId="4" xfId="0" applyFont="1" applyBorder="1" applyAlignment="1">
      <alignment horizontal="justify" wrapText="1"/>
    </xf>
    <xf numFmtId="169" fontId="14" fillId="0" borderId="28" xfId="1" applyNumberFormat="1" applyFont="1" applyFill="1" applyBorder="1" applyAlignment="1" applyProtection="1">
      <protection locked="0"/>
    </xf>
    <xf numFmtId="0" fontId="14" fillId="0" borderId="4" xfId="0" applyFont="1" applyBorder="1" applyAlignment="1">
      <alignment wrapText="1"/>
    </xf>
    <xf numFmtId="0" fontId="14" fillId="0" borderId="109" xfId="20" applyFont="1" applyFill="1" applyBorder="1" applyAlignment="1" applyProtection="1">
      <alignment horizontal="center" vertical="center"/>
    </xf>
    <xf numFmtId="0" fontId="14" fillId="0" borderId="110" xfId="0" applyFont="1" applyBorder="1" applyAlignment="1">
      <alignment wrapText="1"/>
    </xf>
    <xf numFmtId="169" fontId="14" fillId="0" borderId="111" xfId="1" applyNumberFormat="1" applyFont="1" applyFill="1" applyBorder="1" applyAlignment="1" applyProtection="1">
      <protection locked="0"/>
    </xf>
    <xf numFmtId="169" fontId="10" fillId="0" borderId="2" xfId="1" applyNumberFormat="1" applyFont="1" applyFill="1" applyBorder="1" applyAlignment="1" applyProtection="1"/>
    <xf numFmtId="0" fontId="10" fillId="0" borderId="112" xfId="20" applyFont="1" applyFill="1" applyBorder="1" applyAlignment="1" applyProtection="1">
      <alignment horizontal="center" vertical="center" wrapText="1"/>
    </xf>
    <xf numFmtId="0" fontId="10" fillId="0" borderId="113" xfId="20" applyFont="1" applyFill="1" applyBorder="1" applyAlignment="1" applyProtection="1">
      <alignment horizontal="center" vertical="center" wrapText="1"/>
    </xf>
    <xf numFmtId="0" fontId="10" fillId="0" borderId="114" xfId="20" applyFont="1" applyFill="1" applyBorder="1" applyAlignment="1" applyProtection="1">
      <alignment horizontal="center" vertical="center" wrapText="1"/>
    </xf>
    <xf numFmtId="0" fontId="14" fillId="0" borderId="115" xfId="20" applyFont="1" applyFill="1" applyBorder="1" applyAlignment="1" applyProtection="1">
      <alignment horizontal="center" vertical="center"/>
    </xf>
    <xf numFmtId="0" fontId="14" fillId="0" borderId="116" xfId="20" applyFont="1" applyFill="1" applyBorder="1" applyProtection="1">
      <protection locked="0"/>
    </xf>
    <xf numFmtId="169" fontId="14" fillId="0" borderId="117" xfId="1" applyNumberFormat="1" applyFont="1" applyFill="1" applyBorder="1" applyAlignment="1" applyProtection="1">
      <protection locked="0"/>
    </xf>
    <xf numFmtId="0" fontId="14" fillId="0" borderId="4" xfId="20" applyFont="1" applyFill="1" applyBorder="1" applyProtection="1">
      <protection locked="0"/>
    </xf>
    <xf numFmtId="0" fontId="14" fillId="0" borderId="118" xfId="20" applyFont="1" applyFill="1" applyBorder="1" applyAlignment="1" applyProtection="1">
      <alignment horizontal="center" vertical="center"/>
    </xf>
    <xf numFmtId="0" fontId="14" fillId="0" borderId="119" xfId="20" applyFont="1" applyFill="1" applyBorder="1" applyProtection="1">
      <protection locked="0"/>
    </xf>
    <xf numFmtId="169" fontId="14" fillId="0" borderId="120" xfId="1" applyNumberFormat="1" applyFont="1" applyFill="1" applyBorder="1" applyAlignment="1" applyProtection="1">
      <protection locked="0"/>
    </xf>
    <xf numFmtId="0" fontId="10" fillId="0" borderId="16" xfId="20" applyFont="1" applyFill="1" applyBorder="1" applyAlignment="1" applyProtection="1">
      <alignment horizontal="center" vertical="center"/>
    </xf>
    <xf numFmtId="0" fontId="13" fillId="0" borderId="51" xfId="20" applyFont="1" applyFill="1" applyBorder="1" applyAlignment="1" applyProtection="1">
      <alignment horizontal="left" vertical="center" wrapText="1"/>
    </xf>
    <xf numFmtId="0" fontId="0" fillId="3" borderId="0" xfId="0" applyFill="1"/>
    <xf numFmtId="0" fontId="9" fillId="3" borderId="0" xfId="0" applyFont="1" applyFill="1"/>
    <xf numFmtId="3" fontId="20" fillId="3" borderId="0" xfId="10" applyNumberFormat="1" applyFont="1" applyFill="1"/>
    <xf numFmtId="3" fontId="19" fillId="3" borderId="0" xfId="10" applyNumberFormat="1" applyFont="1" applyFill="1" applyAlignment="1">
      <alignment vertical="center"/>
    </xf>
    <xf numFmtId="3" fontId="19" fillId="3" borderId="0" xfId="10" applyNumberFormat="1" applyFont="1" applyFill="1"/>
    <xf numFmtId="3" fontId="20" fillId="3" borderId="0" xfId="10" applyNumberFormat="1" applyFont="1" applyFill="1" applyAlignment="1">
      <alignment horizontal="center" vertical="top"/>
    </xf>
    <xf numFmtId="0" fontId="21" fillId="3" borderId="0" xfId="10" applyFont="1" applyFill="1" applyBorder="1" applyAlignment="1">
      <alignment wrapText="1"/>
    </xf>
    <xf numFmtId="3" fontId="22" fillId="3" borderId="0" xfId="10" applyNumberFormat="1" applyFont="1" applyFill="1" applyAlignment="1">
      <alignment horizontal="center"/>
    </xf>
    <xf numFmtId="3" fontId="22" fillId="3" borderId="0" xfId="10" applyNumberFormat="1" applyFont="1" applyFill="1" applyBorder="1" applyAlignment="1">
      <alignment horizontal="center" wrapText="1"/>
    </xf>
    <xf numFmtId="3" fontId="21" fillId="3" borderId="3" xfId="10" applyNumberFormat="1" applyFont="1" applyFill="1" applyBorder="1"/>
    <xf numFmtId="3" fontId="20" fillId="3" borderId="3" xfId="10" applyNumberFormat="1" applyFont="1" applyFill="1" applyBorder="1" applyAlignment="1">
      <alignment horizontal="center"/>
    </xf>
    <xf numFmtId="3" fontId="21" fillId="3" borderId="3" xfId="10" applyNumberFormat="1" applyFont="1" applyFill="1" applyBorder="1" applyAlignment="1">
      <alignment horizontal="left" wrapText="1"/>
    </xf>
    <xf numFmtId="3" fontId="21" fillId="3" borderId="3" xfId="10" applyNumberFormat="1" applyFont="1" applyFill="1" applyBorder="1" applyAlignment="1">
      <alignment horizontal="center" vertical="top"/>
    </xf>
    <xf numFmtId="3" fontId="21" fillId="3" borderId="3" xfId="10" applyNumberFormat="1" applyFont="1" applyFill="1" applyBorder="1" applyAlignment="1">
      <alignment wrapText="1"/>
    </xf>
    <xf numFmtId="3" fontId="26" fillId="3" borderId="3" xfId="10" applyNumberFormat="1" applyFont="1" applyFill="1" applyBorder="1"/>
    <xf numFmtId="3" fontId="26" fillId="3" borderId="3" xfId="10" applyNumberFormat="1" applyFont="1" applyFill="1" applyBorder="1" applyAlignment="1">
      <alignment horizontal="center" vertical="top"/>
    </xf>
    <xf numFmtId="3" fontId="25" fillId="3" borderId="3" xfId="10" applyNumberFormat="1" applyFont="1" applyFill="1" applyBorder="1" applyAlignment="1">
      <alignment horizontal="center" vertical="top"/>
    </xf>
    <xf numFmtId="3" fontId="21" fillId="3" borderId="3" xfId="10" applyNumberFormat="1" applyFont="1" applyFill="1" applyBorder="1" applyAlignment="1">
      <alignment horizontal="center" vertical="center" wrapText="1"/>
    </xf>
    <xf numFmtId="3" fontId="21" fillId="3" borderId="5" xfId="10" applyNumberFormat="1" applyFont="1" applyFill="1" applyBorder="1" applyAlignment="1">
      <alignment vertical="center" wrapText="1"/>
    </xf>
    <xf numFmtId="3" fontId="19" fillId="3" borderId="0" xfId="10" applyNumberFormat="1" applyFont="1" applyFill="1" applyAlignment="1">
      <alignment wrapText="1"/>
    </xf>
    <xf numFmtId="165" fontId="15" fillId="3" borderId="88" xfId="20" applyNumberFormat="1" applyFont="1" applyFill="1" applyBorder="1" applyAlignment="1" applyProtection="1">
      <alignment horizontal="right" vertical="center" wrapText="1" indent="1"/>
      <protection locked="0"/>
    </xf>
    <xf numFmtId="3" fontId="7" fillId="3" borderId="12" xfId="10" applyNumberFormat="1" applyFont="1" applyFill="1" applyBorder="1" applyAlignment="1">
      <alignment horizontal="right"/>
    </xf>
    <xf numFmtId="3" fontId="7" fillId="3" borderId="3" xfId="10" applyNumberFormat="1" applyFont="1" applyFill="1" applyBorder="1" applyAlignment="1">
      <alignment horizontal="right"/>
    </xf>
    <xf numFmtId="3" fontId="19" fillId="3" borderId="9" xfId="10" applyNumberFormat="1" applyFont="1" applyFill="1" applyBorder="1" applyAlignment="1">
      <alignment horizontal="center" vertical="center" wrapText="1"/>
    </xf>
    <xf numFmtId="3" fontId="19" fillId="3" borderId="9" xfId="5" applyNumberFormat="1" applyFont="1" applyFill="1" applyBorder="1" applyAlignment="1">
      <alignment horizontal="center" vertical="center" wrapText="1"/>
    </xf>
    <xf numFmtId="3" fontId="19" fillId="3" borderId="10" xfId="5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/>
    </xf>
    <xf numFmtId="3" fontId="22" fillId="3" borderId="0" xfId="10" applyNumberFormat="1" applyFont="1" applyFill="1" applyBorder="1" applyAlignment="1">
      <alignment horizontal="center"/>
    </xf>
    <xf numFmtId="3" fontId="19" fillId="3" borderId="3" xfId="0" applyNumberFormat="1" applyFont="1" applyFill="1" applyBorder="1" applyAlignment="1">
      <alignment horizontal="right"/>
    </xf>
    <xf numFmtId="0" fontId="19" fillId="3" borderId="0" xfId="10" applyFont="1" applyFill="1" applyBorder="1" applyAlignment="1">
      <alignment wrapText="1"/>
    </xf>
    <xf numFmtId="3" fontId="22" fillId="3" borderId="0" xfId="10" applyNumberFormat="1" applyFont="1" applyFill="1" applyBorder="1" applyAlignment="1">
      <alignment horizontal="center" vertical="top"/>
    </xf>
    <xf numFmtId="0" fontId="23" fillId="3" borderId="0" xfId="0" applyFont="1" applyFill="1"/>
    <xf numFmtId="0" fontId="24" fillId="3" borderId="0" xfId="0" applyFont="1" applyFill="1"/>
    <xf numFmtId="3" fontId="19" fillId="3" borderId="9" xfId="10" applyNumberFormat="1" applyFont="1" applyFill="1" applyBorder="1" applyAlignment="1">
      <alignment horizontal="center" vertical="center" wrapText="1" shrinkToFit="1"/>
    </xf>
    <xf numFmtId="3" fontId="19" fillId="3" borderId="6" xfId="5" applyNumberFormat="1" applyFont="1" applyFill="1" applyBorder="1" applyAlignment="1">
      <alignment horizontal="center" vertical="center" wrapText="1"/>
    </xf>
    <xf numFmtId="0" fontId="24" fillId="3" borderId="121" xfId="0" applyFont="1" applyFill="1" applyBorder="1" applyAlignment="1">
      <alignment horizontal="center"/>
    </xf>
    <xf numFmtId="0" fontId="24" fillId="3" borderId="122" xfId="0" applyFont="1" applyFill="1" applyBorder="1" applyAlignment="1">
      <alignment horizontal="center"/>
    </xf>
    <xf numFmtId="0" fontId="6" fillId="3" borderId="121" xfId="0" applyFont="1" applyFill="1" applyBorder="1" applyAlignment="1" applyProtection="1">
      <alignment horizontal="left" wrapText="1"/>
    </xf>
    <xf numFmtId="3" fontId="21" fillId="3" borderId="123" xfId="10" applyNumberFormat="1" applyFont="1" applyFill="1" applyBorder="1" applyAlignment="1">
      <alignment horizontal="center" vertical="center" wrapText="1"/>
    </xf>
    <xf numFmtId="3" fontId="19" fillId="3" borderId="98" xfId="10" applyNumberFormat="1" applyFont="1" applyFill="1" applyBorder="1" applyAlignment="1">
      <alignment horizontal="right" vertical="center" wrapText="1"/>
    </xf>
    <xf numFmtId="3" fontId="19" fillId="3" borderId="98" xfId="5" applyNumberFormat="1" applyFont="1" applyFill="1" applyBorder="1" applyAlignment="1">
      <alignment horizontal="right" vertical="center" wrapText="1"/>
    </xf>
    <xf numFmtId="3" fontId="19" fillId="3" borderId="98" xfId="10" applyNumberFormat="1" applyFont="1" applyFill="1" applyBorder="1" applyAlignment="1">
      <alignment horizontal="right" vertical="center" wrapText="1" shrinkToFit="1"/>
    </xf>
    <xf numFmtId="3" fontId="19" fillId="3" borderId="110" xfId="5" applyNumberFormat="1" applyFont="1" applyFill="1" applyBorder="1" applyAlignment="1">
      <alignment horizontal="right" vertical="center" wrapText="1"/>
    </xf>
    <xf numFmtId="3" fontId="21" fillId="3" borderId="124" xfId="0" applyNumberFormat="1" applyFont="1" applyFill="1" applyBorder="1" applyAlignment="1">
      <alignment horizontal="right" vertical="center" wrapText="1"/>
    </xf>
    <xf numFmtId="3" fontId="19" fillId="3" borderId="125" xfId="5" applyNumberFormat="1" applyFont="1" applyFill="1" applyBorder="1" applyAlignment="1">
      <alignment horizontal="right" vertical="center" wrapText="1"/>
    </xf>
    <xf numFmtId="3" fontId="21" fillId="3" borderId="126" xfId="0" applyNumberFormat="1" applyFont="1" applyFill="1" applyBorder="1" applyAlignment="1">
      <alignment horizontal="right" wrapText="1"/>
    </xf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left" wrapText="1"/>
    </xf>
    <xf numFmtId="3" fontId="21" fillId="3" borderId="12" xfId="10" applyNumberFormat="1" applyFont="1" applyFill="1" applyBorder="1" applyAlignment="1">
      <alignment horizontal="left" wrapText="1"/>
    </xf>
    <xf numFmtId="3" fontId="21" fillId="3" borderId="98" xfId="1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right"/>
    </xf>
    <xf numFmtId="3" fontId="19" fillId="3" borderId="7" xfId="0" applyNumberFormat="1" applyFont="1" applyFill="1" applyBorder="1" applyAlignment="1">
      <alignment horizontal="right"/>
    </xf>
    <xf numFmtId="3" fontId="21" fillId="3" borderId="127" xfId="0" applyNumberFormat="1" applyFont="1" applyFill="1" applyBorder="1" applyAlignment="1">
      <alignment horizontal="right"/>
    </xf>
    <xf numFmtId="3" fontId="21" fillId="3" borderId="12" xfId="10" applyNumberFormat="1" applyFont="1" applyFill="1" applyBorder="1" applyAlignment="1">
      <alignment horizontal="center" vertical="center" wrapText="1"/>
    </xf>
    <xf numFmtId="3" fontId="21" fillId="3" borderId="128" xfId="0" applyNumberFormat="1" applyFont="1" applyFill="1" applyBorder="1" applyAlignment="1">
      <alignment horizontal="right"/>
    </xf>
    <xf numFmtId="0" fontId="21" fillId="3" borderId="0" xfId="0" applyFont="1" applyFill="1"/>
    <xf numFmtId="3" fontId="25" fillId="3" borderId="5" xfId="10" applyNumberFormat="1" applyFont="1" applyFill="1" applyBorder="1" applyAlignment="1">
      <alignment horizontal="center" vertical="center"/>
    </xf>
    <xf numFmtId="3" fontId="21" fillId="3" borderId="5" xfId="0" applyNumberFormat="1" applyFont="1" applyFill="1" applyBorder="1" applyAlignment="1">
      <alignment horizontal="right"/>
    </xf>
    <xf numFmtId="3" fontId="21" fillId="3" borderId="53" xfId="0" applyNumberFormat="1" applyFont="1" applyFill="1" applyBorder="1" applyAlignment="1">
      <alignment horizontal="right"/>
    </xf>
    <xf numFmtId="3" fontId="21" fillId="3" borderId="8" xfId="0" applyNumberFormat="1" applyFont="1" applyFill="1" applyBorder="1" applyAlignment="1">
      <alignment horizontal="right"/>
    </xf>
    <xf numFmtId="0" fontId="27" fillId="3" borderId="0" xfId="0" applyFont="1" applyFill="1"/>
    <xf numFmtId="3" fontId="21" fillId="3" borderId="0" xfId="10" applyNumberFormat="1" applyFont="1" applyFill="1"/>
    <xf numFmtId="3" fontId="25" fillId="3" borderId="0" xfId="10" applyNumberFormat="1" applyFont="1" applyFill="1" applyAlignment="1">
      <alignment horizontal="center" vertical="top"/>
    </xf>
    <xf numFmtId="0" fontId="55" fillId="3" borderId="0" xfId="0" applyFont="1" applyFill="1"/>
    <xf numFmtId="0" fontId="56" fillId="3" borderId="0" xfId="0" applyFont="1" applyFill="1"/>
    <xf numFmtId="3" fontId="57" fillId="3" borderId="0" xfId="10" applyNumberFormat="1" applyFont="1" applyFill="1" applyAlignment="1">
      <alignment horizontal="center"/>
    </xf>
    <xf numFmtId="3" fontId="58" fillId="3" borderId="9" xfId="5" applyNumberFormat="1" applyFont="1" applyFill="1" applyBorder="1" applyAlignment="1">
      <alignment horizontal="center" vertical="center" wrapText="1"/>
    </xf>
    <xf numFmtId="3" fontId="58" fillId="3" borderId="98" xfId="5" applyNumberFormat="1" applyFont="1" applyFill="1" applyBorder="1" applyAlignment="1">
      <alignment horizontal="right" vertical="center" wrapText="1"/>
    </xf>
    <xf numFmtId="3" fontId="58" fillId="3" borderId="3" xfId="0" applyNumberFormat="1" applyFont="1" applyFill="1" applyBorder="1" applyAlignment="1">
      <alignment horizontal="right"/>
    </xf>
    <xf numFmtId="3" fontId="59" fillId="3" borderId="5" xfId="0" applyNumberFormat="1" applyFont="1" applyFill="1" applyBorder="1" applyAlignment="1">
      <alignment horizontal="right"/>
    </xf>
    <xf numFmtId="0" fontId="56" fillId="4" borderId="0" xfId="0" applyFont="1" applyFill="1"/>
    <xf numFmtId="0" fontId="55" fillId="4" borderId="0" xfId="0" applyFont="1" applyFill="1"/>
    <xf numFmtId="3" fontId="60" fillId="4" borderId="0" xfId="10" applyNumberFormat="1" applyFont="1" applyFill="1"/>
    <xf numFmtId="3" fontId="60" fillId="4" borderId="0" xfId="10" applyNumberFormat="1" applyFont="1" applyFill="1" applyAlignment="1">
      <alignment horizontal="right"/>
    </xf>
    <xf numFmtId="3" fontId="58" fillId="4" borderId="0" xfId="10" applyNumberFormat="1" applyFont="1" applyFill="1" applyAlignment="1">
      <alignment vertical="center"/>
    </xf>
    <xf numFmtId="3" fontId="58" fillId="4" borderId="0" xfId="10" applyNumberFormat="1" applyFont="1" applyFill="1"/>
    <xf numFmtId="3" fontId="60" fillId="4" borderId="0" xfId="10" applyNumberFormat="1" applyFont="1" applyFill="1" applyAlignment="1">
      <alignment horizontal="center" vertical="top"/>
    </xf>
    <xf numFmtId="0" fontId="59" fillId="4" borderId="0" xfId="10" applyFont="1" applyFill="1" applyBorder="1" applyAlignment="1">
      <alignment wrapText="1"/>
    </xf>
    <xf numFmtId="3" fontId="58" fillId="4" borderId="0" xfId="10" applyNumberFormat="1" applyFont="1" applyFill="1" applyAlignment="1">
      <alignment horizontal="right"/>
    </xf>
    <xf numFmtId="0" fontId="61" fillId="4" borderId="0" xfId="4" applyFont="1" applyFill="1"/>
    <xf numFmtId="3" fontId="58" fillId="4" borderId="0" xfId="10" applyNumberFormat="1" applyFont="1" applyFill="1" applyBorder="1" applyAlignment="1">
      <alignment horizontal="right"/>
    </xf>
    <xf numFmtId="3" fontId="57" fillId="4" borderId="0" xfId="10" applyNumberFormat="1" applyFont="1" applyFill="1" applyAlignment="1">
      <alignment horizontal="center"/>
    </xf>
    <xf numFmtId="3" fontId="60" fillId="4" borderId="0" xfId="10" applyNumberFormat="1" applyFont="1" applyFill="1" applyBorder="1" applyAlignment="1">
      <alignment horizontal="center" vertical="top"/>
    </xf>
    <xf numFmtId="3" fontId="57" fillId="4" borderId="0" xfId="10" applyNumberFormat="1" applyFont="1" applyFill="1" applyBorder="1" applyAlignment="1">
      <alignment horizontal="center" wrapText="1"/>
    </xf>
    <xf numFmtId="3" fontId="57" fillId="4" borderId="0" xfId="10" applyNumberFormat="1" applyFont="1" applyFill="1" applyBorder="1" applyAlignment="1">
      <alignment horizontal="center"/>
    </xf>
    <xf numFmtId="3" fontId="58" fillId="4" borderId="9" xfId="5" applyNumberFormat="1" applyFont="1" applyFill="1" applyBorder="1" applyAlignment="1">
      <alignment horizontal="center" vertical="center" wrapText="1"/>
    </xf>
    <xf numFmtId="3" fontId="58" fillId="4" borderId="3" xfId="10" applyNumberFormat="1" applyFont="1" applyFill="1" applyBorder="1" applyAlignment="1">
      <alignment horizontal="right"/>
    </xf>
    <xf numFmtId="3" fontId="59" fillId="4" borderId="128" xfId="10" applyNumberFormat="1" applyFont="1" applyFill="1" applyBorder="1" applyAlignment="1">
      <alignment horizontal="right"/>
    </xf>
    <xf numFmtId="3" fontId="59" fillId="4" borderId="7" xfId="10" applyNumberFormat="1" applyFont="1" applyFill="1" applyBorder="1" applyAlignment="1">
      <alignment horizontal="right"/>
    </xf>
    <xf numFmtId="3" fontId="59" fillId="4" borderId="3" xfId="10" applyNumberFormat="1" applyFont="1" applyFill="1" applyBorder="1" applyAlignment="1">
      <alignment horizontal="right"/>
    </xf>
    <xf numFmtId="3" fontId="59" fillId="4" borderId="4" xfId="10" applyNumberFormat="1" applyFont="1" applyFill="1" applyBorder="1" applyAlignment="1">
      <alignment horizontal="right"/>
    </xf>
    <xf numFmtId="3" fontId="59" fillId="4" borderId="127" xfId="10" applyNumberFormat="1" applyFont="1" applyFill="1" applyBorder="1" applyAlignment="1">
      <alignment horizontal="right"/>
    </xf>
    <xf numFmtId="3" fontId="58" fillId="4" borderId="3" xfId="10" applyNumberFormat="1" applyFont="1" applyFill="1" applyBorder="1" applyAlignment="1">
      <alignment horizontal="center"/>
    </xf>
    <xf numFmtId="3" fontId="62" fillId="4" borderId="7" xfId="10" applyNumberFormat="1" applyFont="1" applyFill="1" applyBorder="1" applyAlignment="1">
      <alignment horizontal="right"/>
    </xf>
    <xf numFmtId="3" fontId="62" fillId="4" borderId="3" xfId="10" applyNumberFormat="1" applyFont="1" applyFill="1" applyBorder="1" applyAlignment="1">
      <alignment horizontal="right"/>
    </xf>
    <xf numFmtId="3" fontId="62" fillId="4" borderId="4" xfId="10" applyNumberFormat="1" applyFont="1" applyFill="1" applyBorder="1" applyAlignment="1">
      <alignment horizontal="right"/>
    </xf>
    <xf numFmtId="3" fontId="60" fillId="4" borderId="15" xfId="10" applyNumberFormat="1" applyFont="1" applyFill="1" applyBorder="1" applyAlignment="1">
      <alignment horizontal="center" vertical="center"/>
    </xf>
    <xf numFmtId="3" fontId="60" fillId="4" borderId="5" xfId="10" applyNumberFormat="1" applyFont="1" applyFill="1" applyBorder="1" applyAlignment="1">
      <alignment horizontal="center" vertical="center"/>
    </xf>
    <xf numFmtId="3" fontId="59" fillId="4" borderId="5" xfId="10" applyNumberFormat="1" applyFont="1" applyFill="1" applyBorder="1" applyAlignment="1">
      <alignment vertical="center" wrapText="1"/>
    </xf>
    <xf numFmtId="3" fontId="59" fillId="4" borderId="5" xfId="10" applyNumberFormat="1" applyFont="1" applyFill="1" applyBorder="1" applyAlignment="1">
      <alignment horizontal="right" vertical="center"/>
    </xf>
    <xf numFmtId="3" fontId="58" fillId="4" borderId="0" xfId="10" applyNumberFormat="1" applyFont="1" applyFill="1" applyAlignment="1">
      <alignment wrapText="1"/>
    </xf>
    <xf numFmtId="3" fontId="60" fillId="4" borderId="0" xfId="10" applyNumberFormat="1" applyFont="1" applyFill="1" applyBorder="1" applyAlignment="1">
      <alignment horizontal="left"/>
    </xf>
    <xf numFmtId="0" fontId="58" fillId="4" borderId="0" xfId="10" applyFont="1" applyFill="1" applyBorder="1" applyAlignment="1">
      <alignment wrapText="1"/>
    </xf>
    <xf numFmtId="3" fontId="58" fillId="4" borderId="0" xfId="10" applyNumberFormat="1" applyFont="1" applyFill="1" applyAlignment="1">
      <alignment horizontal="center"/>
    </xf>
    <xf numFmtId="3" fontId="58" fillId="4" borderId="4" xfId="10" applyNumberFormat="1" applyFont="1" applyFill="1" applyBorder="1" applyAlignment="1">
      <alignment horizontal="center"/>
    </xf>
    <xf numFmtId="3" fontId="59" fillId="4" borderId="3" xfId="19" applyNumberFormat="1" applyFont="1" applyFill="1" applyBorder="1" applyAlignment="1">
      <alignment wrapText="1"/>
    </xf>
    <xf numFmtId="3" fontId="58" fillId="4" borderId="3" xfId="10" applyNumberFormat="1" applyFont="1" applyFill="1" applyBorder="1" applyAlignment="1">
      <alignment horizontal="center" vertical="center" wrapText="1"/>
    </xf>
    <xf numFmtId="3" fontId="62" fillId="4" borderId="3" xfId="10" applyNumberFormat="1" applyFont="1" applyFill="1" applyBorder="1" applyAlignment="1">
      <alignment horizontal="center" wrapText="1"/>
    </xf>
    <xf numFmtId="3" fontId="59" fillId="4" borderId="3" xfId="10" applyNumberFormat="1" applyFont="1" applyFill="1" applyBorder="1" applyAlignment="1">
      <alignment horizontal="center" wrapText="1"/>
    </xf>
    <xf numFmtId="3" fontId="59" fillId="4" borderId="3" xfId="5" applyNumberFormat="1" applyFont="1" applyFill="1" applyBorder="1" applyAlignment="1">
      <alignment horizontal="left"/>
    </xf>
    <xf numFmtId="3" fontId="58" fillId="4" borderId="3" xfId="5" applyNumberFormat="1" applyFont="1" applyFill="1" applyBorder="1" applyAlignment="1">
      <alignment horizontal="center" vertical="center"/>
    </xf>
    <xf numFmtId="3" fontId="63" fillId="4" borderId="3" xfId="19" applyNumberFormat="1" applyFont="1" applyFill="1" applyBorder="1" applyAlignment="1">
      <alignment horizontal="left" wrapText="1" indent="1"/>
    </xf>
    <xf numFmtId="0" fontId="62" fillId="4" borderId="3" xfId="4" applyFont="1" applyFill="1" applyBorder="1" applyAlignment="1">
      <alignment horizontal="center" wrapText="1"/>
    </xf>
    <xf numFmtId="3" fontId="58" fillId="4" borderId="5" xfId="10" applyNumberFormat="1" applyFont="1" applyFill="1" applyBorder="1" applyAlignment="1">
      <alignment vertical="center" wrapText="1"/>
    </xf>
    <xf numFmtId="3" fontId="59" fillId="4" borderId="5" xfId="10" applyNumberFormat="1" applyFont="1" applyFill="1" applyBorder="1" applyAlignment="1">
      <alignment horizontal="center" wrapText="1"/>
    </xf>
    <xf numFmtId="0" fontId="8" fillId="3" borderId="0" xfId="20" applyFont="1" applyFill="1" applyProtection="1"/>
    <xf numFmtId="0" fontId="8" fillId="3" borderId="0" xfId="20" applyFont="1" applyFill="1" applyAlignment="1" applyProtection="1">
      <alignment horizontal="right" vertical="center" indent="1"/>
    </xf>
    <xf numFmtId="0" fontId="12" fillId="3" borderId="91" xfId="0" applyFont="1" applyFill="1" applyBorder="1" applyAlignment="1" applyProtection="1">
      <alignment horizontal="right" vertical="center"/>
    </xf>
    <xf numFmtId="0" fontId="10" fillId="3" borderId="48" xfId="20" applyFont="1" applyFill="1" applyBorder="1" applyAlignment="1" applyProtection="1">
      <alignment horizontal="center" vertical="center" wrapText="1"/>
    </xf>
    <xf numFmtId="0" fontId="10" fillId="3" borderId="49" xfId="20" applyFont="1" applyFill="1" applyBorder="1" applyAlignment="1" applyProtection="1">
      <alignment horizontal="center" vertical="center" wrapText="1"/>
    </xf>
    <xf numFmtId="0" fontId="13" fillId="3" borderId="50" xfId="20" applyFont="1" applyFill="1" applyBorder="1" applyAlignment="1" applyProtection="1">
      <alignment horizontal="center" vertical="center" wrapText="1"/>
    </xf>
    <xf numFmtId="0" fontId="10" fillId="3" borderId="37" xfId="20" applyFont="1" applyFill="1" applyBorder="1" applyAlignment="1" applyProtection="1">
      <alignment horizontal="center" vertical="center" wrapText="1"/>
    </xf>
    <xf numFmtId="0" fontId="10" fillId="3" borderId="38" xfId="20" applyFont="1" applyFill="1" applyBorder="1" applyAlignment="1" applyProtection="1">
      <alignment horizontal="center" vertical="center" wrapText="1"/>
    </xf>
    <xf numFmtId="0" fontId="13" fillId="3" borderId="39" xfId="20" applyFont="1" applyFill="1" applyBorder="1" applyAlignment="1" applyProtection="1">
      <alignment horizontal="center" vertical="center" wrapText="1"/>
    </xf>
    <xf numFmtId="0" fontId="10" fillId="3" borderId="48" xfId="20" applyFont="1" applyFill="1" applyBorder="1" applyAlignment="1" applyProtection="1">
      <alignment horizontal="left" vertical="center" wrapText="1" indent="1"/>
    </xf>
    <xf numFmtId="0" fontId="10" fillId="3" borderId="49" xfId="20" applyFont="1" applyFill="1" applyBorder="1" applyAlignment="1" applyProtection="1">
      <alignment horizontal="left" vertical="center" wrapText="1" indent="1"/>
    </xf>
    <xf numFmtId="165" fontId="13" fillId="3" borderId="50" xfId="20" applyNumberFormat="1" applyFont="1" applyFill="1" applyBorder="1" applyAlignment="1" applyProtection="1">
      <alignment horizontal="right" vertical="center" wrapText="1" indent="1"/>
    </xf>
    <xf numFmtId="49" fontId="14" fillId="3" borderId="131" xfId="20" applyNumberFormat="1" applyFont="1" applyFill="1" applyBorder="1" applyAlignment="1" applyProtection="1">
      <alignment horizontal="left" vertical="center" wrapText="1" indent="1"/>
    </xf>
    <xf numFmtId="0" fontId="14" fillId="3" borderId="132" xfId="0" applyFont="1" applyFill="1" applyBorder="1" applyAlignment="1" applyProtection="1">
      <alignment horizontal="left" wrapText="1" indent="1"/>
    </xf>
    <xf numFmtId="3" fontId="15" fillId="3" borderId="45" xfId="5" applyNumberFormat="1" applyFont="1" applyFill="1" applyBorder="1" applyAlignment="1">
      <alignment horizontal="right" vertical="center" indent="1"/>
    </xf>
    <xf numFmtId="49" fontId="14" fillId="3" borderId="43" xfId="20" applyNumberFormat="1" applyFont="1" applyFill="1" applyBorder="1" applyAlignment="1" applyProtection="1">
      <alignment horizontal="left" vertical="center" wrapText="1" indent="1"/>
    </xf>
    <xf numFmtId="0" fontId="14" fillId="3" borderId="44" xfId="0" applyFont="1" applyFill="1" applyBorder="1" applyAlignment="1" applyProtection="1">
      <alignment horizontal="left" wrapText="1" indent="1"/>
    </xf>
    <xf numFmtId="165" fontId="15" fillId="3" borderId="45" xfId="2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49" xfId="0" applyFont="1" applyFill="1" applyBorder="1" applyAlignment="1" applyProtection="1">
      <alignment horizontal="left" vertical="center" wrapText="1" indent="1"/>
    </xf>
    <xf numFmtId="49" fontId="14" fillId="3" borderId="46" xfId="20" applyNumberFormat="1" applyFont="1" applyFill="1" applyBorder="1" applyAlignment="1" applyProtection="1">
      <alignment horizontal="left" vertical="center" wrapText="1" indent="1"/>
    </xf>
    <xf numFmtId="0" fontId="16" fillId="3" borderId="47" xfId="0" applyFont="1" applyFill="1" applyBorder="1" applyAlignment="1" applyProtection="1">
      <alignment horizontal="left" wrapText="1" indent="1"/>
    </xf>
    <xf numFmtId="165" fontId="17" fillId="3" borderId="133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47" xfId="0" applyFont="1" applyFill="1" applyBorder="1" applyAlignment="1" applyProtection="1">
      <alignment horizontal="left" wrapText="1" indent="1"/>
    </xf>
    <xf numFmtId="165" fontId="15" fillId="3" borderId="133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40" xfId="20" applyFont="1" applyFill="1" applyBorder="1" applyAlignment="1" applyProtection="1">
      <alignment horizontal="left" vertical="center" wrapText="1" indent="1"/>
    </xf>
    <xf numFmtId="0" fontId="14" fillId="3" borderId="41" xfId="20" applyFont="1" applyFill="1" applyBorder="1" applyAlignment="1" applyProtection="1">
      <alignment horizontal="left" vertical="center" wrapText="1" indent="1"/>
    </xf>
    <xf numFmtId="0" fontId="16" fillId="3" borderId="44" xfId="0" applyFont="1" applyFill="1" applyBorder="1" applyAlignment="1" applyProtection="1">
      <alignment horizontal="left" wrapText="1" indent="1"/>
    </xf>
    <xf numFmtId="165" fontId="17" fillId="3" borderId="45" xfId="20" applyNumberFormat="1" applyFont="1" applyFill="1" applyBorder="1" applyAlignment="1" applyProtection="1">
      <alignment horizontal="right" vertical="center" wrapText="1" indent="1"/>
      <protection locked="0"/>
    </xf>
    <xf numFmtId="165" fontId="15" fillId="3" borderId="134" xfId="20" applyNumberFormat="1" applyFont="1" applyFill="1" applyBorder="1" applyAlignment="1" applyProtection="1">
      <alignment horizontal="right" vertical="center" wrapText="1" indent="1"/>
      <protection locked="0"/>
    </xf>
    <xf numFmtId="165" fontId="17" fillId="3" borderId="134" xfId="2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48" xfId="0" applyFont="1" applyFill="1" applyBorder="1" applyAlignment="1" applyProtection="1">
      <alignment wrapText="1"/>
    </xf>
    <xf numFmtId="0" fontId="14" fillId="3" borderId="47" xfId="0" applyFont="1" applyFill="1" applyBorder="1" applyAlignment="1" applyProtection="1">
      <alignment wrapText="1"/>
    </xf>
    <xf numFmtId="0" fontId="14" fillId="3" borderId="131" xfId="0" applyFont="1" applyFill="1" applyBorder="1" applyAlignment="1" applyProtection="1">
      <alignment wrapText="1"/>
    </xf>
    <xf numFmtId="0" fontId="14" fillId="3" borderId="43" xfId="0" applyFont="1" applyFill="1" applyBorder="1" applyAlignment="1" applyProtection="1">
      <alignment wrapText="1"/>
    </xf>
    <xf numFmtId="0" fontId="14" fillId="3" borderId="46" xfId="0" applyFont="1" applyFill="1" applyBorder="1" applyAlignment="1" applyProtection="1">
      <alignment wrapText="1"/>
    </xf>
    <xf numFmtId="165" fontId="13" fillId="3" borderId="50" xfId="20" applyNumberFormat="1" applyFont="1" applyFill="1" applyBorder="1" applyAlignment="1" applyProtection="1">
      <alignment horizontal="right" vertical="center" wrapText="1" indent="1"/>
      <protection locked="0"/>
    </xf>
    <xf numFmtId="0" fontId="10" fillId="3" borderId="49" xfId="0" applyFont="1" applyFill="1" applyBorder="1" applyAlignment="1" applyProtection="1">
      <alignment wrapText="1"/>
    </xf>
    <xf numFmtId="0" fontId="10" fillId="3" borderId="135" xfId="0" applyFont="1" applyFill="1" applyBorder="1" applyAlignment="1" applyProtection="1">
      <alignment wrapText="1"/>
    </xf>
    <xf numFmtId="0" fontId="10" fillId="3" borderId="92" xfId="0" applyFont="1" applyFill="1" applyBorder="1" applyAlignment="1" applyProtection="1">
      <alignment wrapText="1"/>
    </xf>
    <xf numFmtId="0" fontId="10" fillId="3" borderId="0" xfId="20" applyFont="1" applyFill="1" applyBorder="1" applyAlignment="1" applyProtection="1">
      <alignment horizontal="center" vertical="center" wrapText="1"/>
    </xf>
    <xf numFmtId="0" fontId="10" fillId="3" borderId="0" xfId="20" applyFont="1" applyFill="1" applyBorder="1" applyAlignment="1" applyProtection="1">
      <alignment vertical="center" wrapText="1"/>
    </xf>
    <xf numFmtId="165" fontId="13" fillId="3" borderId="0" xfId="20" applyNumberFormat="1" applyFont="1" applyFill="1" applyBorder="1" applyAlignment="1" applyProtection="1">
      <alignment horizontal="right" vertical="center" wrapText="1" indent="1"/>
    </xf>
    <xf numFmtId="0" fontId="12" fillId="3" borderId="91" xfId="0" applyFont="1" applyFill="1" applyBorder="1" applyAlignment="1" applyProtection="1">
      <alignment horizontal="right"/>
    </xf>
    <xf numFmtId="0" fontId="10" fillId="3" borderId="2" xfId="20" applyFont="1" applyFill="1" applyBorder="1" applyAlignment="1" applyProtection="1">
      <alignment horizontal="center" vertical="center" wrapText="1"/>
    </xf>
    <xf numFmtId="0" fontId="13" fillId="3" borderId="2" xfId="20" applyFont="1" applyFill="1" applyBorder="1" applyAlignment="1" applyProtection="1">
      <alignment horizontal="center" vertical="center" wrapText="1"/>
    </xf>
    <xf numFmtId="0" fontId="10" fillId="3" borderId="2" xfId="20" applyFont="1" applyFill="1" applyBorder="1" applyAlignment="1" applyProtection="1">
      <alignment horizontal="left" vertical="center" wrapText="1" indent="1"/>
    </xf>
    <xf numFmtId="0" fontId="10" fillId="3" borderId="2" xfId="20" applyFont="1" applyFill="1" applyBorder="1" applyAlignment="1" applyProtection="1">
      <alignment vertical="center" wrapText="1"/>
    </xf>
    <xf numFmtId="165" fontId="13" fillId="3" borderId="2" xfId="20" applyNumberFormat="1" applyFont="1" applyFill="1" applyBorder="1" applyAlignment="1" applyProtection="1">
      <alignment horizontal="right" vertical="center" wrapText="1" indent="1"/>
    </xf>
    <xf numFmtId="0" fontId="14" fillId="3" borderId="132" xfId="20" applyFont="1" applyFill="1" applyBorder="1" applyAlignment="1" applyProtection="1">
      <alignment horizontal="left" vertical="center" wrapText="1" indent="1"/>
    </xf>
    <xf numFmtId="0" fontId="14" fillId="3" borderId="44" xfId="20" applyFont="1" applyFill="1" applyBorder="1" applyAlignment="1" applyProtection="1">
      <alignment horizontal="left" vertical="center" wrapText="1" indent="1"/>
    </xf>
    <xf numFmtId="0" fontId="16" fillId="3" borderId="44" xfId="20" applyFont="1" applyFill="1" applyBorder="1" applyAlignment="1" applyProtection="1">
      <alignment horizontal="left" vertical="center" wrapText="1" indent="1"/>
    </xf>
    <xf numFmtId="0" fontId="16" fillId="3" borderId="44" xfId="20" applyFont="1" applyFill="1" applyBorder="1" applyAlignment="1" applyProtection="1">
      <alignment horizontal="left" indent="6"/>
    </xf>
    <xf numFmtId="0" fontId="16" fillId="3" borderId="44" xfId="20" applyFont="1" applyFill="1" applyBorder="1" applyAlignment="1" applyProtection="1">
      <alignment horizontal="left" vertical="center" wrapText="1" indent="6"/>
    </xf>
    <xf numFmtId="0" fontId="14" fillId="3" borderId="47" xfId="20" applyFont="1" applyFill="1" applyBorder="1" applyAlignment="1" applyProtection="1">
      <alignment horizontal="left" vertical="center" wrapText="1" indent="6"/>
    </xf>
    <xf numFmtId="0" fontId="16" fillId="3" borderId="47" xfId="20" applyFont="1" applyFill="1" applyBorder="1" applyAlignment="1" applyProtection="1">
      <alignment horizontal="left" vertical="center" wrapText="1" indent="1"/>
    </xf>
    <xf numFmtId="165" fontId="17" fillId="3" borderId="88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47" xfId="20" applyFont="1" applyFill="1" applyBorder="1" applyAlignment="1" applyProtection="1">
      <alignment horizontal="left" vertical="center" wrapText="1" indent="1"/>
    </xf>
    <xf numFmtId="0" fontId="14" fillId="3" borderId="47" xfId="0" applyFont="1" applyFill="1" applyBorder="1" applyAlignment="1" applyProtection="1">
      <alignment horizontal="left" vertical="center" wrapText="1" indent="1"/>
    </xf>
    <xf numFmtId="0" fontId="16" fillId="3" borderId="44" xfId="0" applyFont="1" applyFill="1" applyBorder="1" applyAlignment="1" applyProtection="1">
      <alignment horizontal="left" vertical="center" wrapText="1" indent="1"/>
    </xf>
    <xf numFmtId="0" fontId="16" fillId="3" borderId="132" xfId="20" applyFont="1" applyFill="1" applyBorder="1" applyAlignment="1" applyProtection="1">
      <alignment horizontal="left" vertical="center" wrapText="1" indent="6"/>
    </xf>
    <xf numFmtId="49" fontId="14" fillId="3" borderId="136" xfId="20" applyNumberFormat="1" applyFont="1" applyFill="1" applyBorder="1" applyAlignment="1" applyProtection="1">
      <alignment horizontal="left" vertical="center" wrapText="1" indent="1"/>
    </xf>
    <xf numFmtId="165" fontId="17" fillId="3" borderId="137" xfId="20" applyNumberFormat="1" applyFont="1" applyFill="1" applyBorder="1" applyAlignment="1" applyProtection="1">
      <alignment horizontal="right" vertical="center" wrapText="1" indent="1"/>
      <protection locked="0"/>
    </xf>
    <xf numFmtId="0" fontId="14" fillId="3" borderId="132" xfId="20" applyFont="1" applyFill="1" applyBorder="1" applyAlignment="1" applyProtection="1">
      <alignment horizontal="left" vertical="center" wrapText="1"/>
    </xf>
    <xf numFmtId="0" fontId="14" fillId="3" borderId="89" xfId="20" applyFont="1" applyFill="1" applyBorder="1" applyAlignment="1" applyProtection="1">
      <alignment horizontal="left" vertical="center" wrapText="1"/>
    </xf>
    <xf numFmtId="0" fontId="14" fillId="3" borderId="89" xfId="20" applyFont="1" applyFill="1" applyBorder="1" applyAlignment="1" applyProtection="1">
      <alignment horizontal="left" vertical="center" wrapText="1" indent="1"/>
    </xf>
    <xf numFmtId="165" fontId="13" fillId="3" borderId="50" xfId="0" applyNumberFormat="1" applyFont="1" applyFill="1" applyBorder="1" applyAlignment="1" applyProtection="1">
      <alignment horizontal="right" vertical="center" wrapText="1" indent="1"/>
    </xf>
    <xf numFmtId="0" fontId="10" fillId="3" borderId="135" xfId="0" applyFont="1" applyFill="1" applyBorder="1" applyAlignment="1" applyProtection="1">
      <alignment horizontal="left" vertical="center" wrapText="1" indent="1"/>
    </xf>
    <xf numFmtId="0" fontId="10" fillId="3" borderId="92" xfId="0" applyFont="1" applyFill="1" applyBorder="1" applyAlignment="1" applyProtection="1">
      <alignment horizontal="left" vertical="center" wrapText="1" indent="1"/>
    </xf>
    <xf numFmtId="0" fontId="14" fillId="3" borderId="0" xfId="20" applyFont="1" applyFill="1" applyProtection="1"/>
    <xf numFmtId="0" fontId="15" fillId="3" borderId="0" xfId="20" applyFont="1" applyFill="1" applyAlignment="1" applyProtection="1">
      <alignment horizontal="right" vertical="center" indent="1"/>
    </xf>
    <xf numFmtId="0" fontId="10" fillId="3" borderId="49" xfId="20" applyFont="1" applyFill="1" applyBorder="1" applyAlignment="1" applyProtection="1">
      <alignment vertical="center" wrapText="1"/>
    </xf>
    <xf numFmtId="0" fontId="5" fillId="3" borderId="0" xfId="20" applyFont="1" applyFill="1" applyProtection="1"/>
    <xf numFmtId="3" fontId="64" fillId="4" borderId="0" xfId="10" applyNumberFormat="1" applyFont="1" applyFill="1" applyAlignment="1">
      <alignment horizontal="right"/>
    </xf>
    <xf numFmtId="3" fontId="65" fillId="3" borderId="0" xfId="10" applyNumberFormat="1" applyFont="1" applyFill="1" applyAlignment="1">
      <alignment wrapText="1"/>
    </xf>
    <xf numFmtId="3" fontId="66" fillId="3" borderId="0" xfId="0" applyNumberFormat="1" applyFont="1" applyFill="1"/>
    <xf numFmtId="0" fontId="66" fillId="3" borderId="0" xfId="0" applyFont="1" applyFill="1"/>
    <xf numFmtId="0" fontId="67" fillId="3" borderId="0" xfId="0" applyFont="1" applyFill="1"/>
    <xf numFmtId="3" fontId="64" fillId="3" borderId="0" xfId="10" applyNumberFormat="1" applyFont="1" applyFill="1" applyAlignment="1">
      <alignment wrapText="1"/>
    </xf>
    <xf numFmtId="3" fontId="68" fillId="3" borderId="0" xfId="0" applyNumberFormat="1" applyFont="1" applyFill="1"/>
    <xf numFmtId="0" fontId="68" fillId="3" borderId="0" xfId="0" applyFont="1" applyFill="1"/>
    <xf numFmtId="0" fontId="69" fillId="3" borderId="0" xfId="0" applyFont="1" applyFill="1"/>
    <xf numFmtId="3" fontId="69" fillId="3" borderId="0" xfId="0" applyNumberFormat="1" applyFont="1" applyFill="1"/>
    <xf numFmtId="3" fontId="67" fillId="3" borderId="0" xfId="0" applyNumberFormat="1" applyFont="1" applyFill="1"/>
    <xf numFmtId="3" fontId="70" fillId="3" borderId="0" xfId="0" applyNumberFormat="1" applyFont="1" applyFill="1"/>
    <xf numFmtId="3" fontId="71" fillId="3" borderId="3" xfId="0" applyNumberFormat="1" applyFont="1" applyFill="1" applyBorder="1" applyAlignment="1">
      <alignment horizontal="right"/>
    </xf>
    <xf numFmtId="3" fontId="37" fillId="0" borderId="99" xfId="21" applyNumberFormat="1" applyFont="1" applyFill="1" applyBorder="1" applyAlignment="1">
      <alignment horizontal="center" vertical="center"/>
    </xf>
    <xf numFmtId="3" fontId="37" fillId="0" borderId="138" xfId="0" applyNumberFormat="1" applyFont="1" applyBorder="1" applyAlignment="1">
      <alignment vertical="top"/>
    </xf>
    <xf numFmtId="0" fontId="43" fillId="0" borderId="0" xfId="0" applyFont="1" applyFill="1" applyBorder="1" applyAlignment="1" applyProtection="1">
      <alignment horizontal="right"/>
    </xf>
    <xf numFmtId="0" fontId="30" fillId="0" borderId="0" xfId="0" applyFont="1"/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1" fillId="0" borderId="142" xfId="0" applyFont="1" applyBorder="1"/>
    <xf numFmtId="0" fontId="51" fillId="0" borderId="144" xfId="0" applyFont="1" applyBorder="1" applyAlignment="1">
      <alignment horizontal="center" vertical="center"/>
    </xf>
    <xf numFmtId="0" fontId="51" fillId="0" borderId="145" xfId="0" applyFont="1" applyBorder="1" applyAlignment="1">
      <alignment horizontal="center" vertical="center"/>
    </xf>
    <xf numFmtId="0" fontId="51" fillId="0" borderId="146" xfId="0" applyFont="1" applyBorder="1" applyAlignment="1">
      <alignment horizontal="center" vertical="center"/>
    </xf>
    <xf numFmtId="0" fontId="51" fillId="0" borderId="144" xfId="0" applyFont="1" applyBorder="1" applyAlignment="1">
      <alignment horizontal="left"/>
    </xf>
    <xf numFmtId="0" fontId="51" fillId="0" borderId="144" xfId="0" applyFont="1" applyBorder="1"/>
    <xf numFmtId="3" fontId="51" fillId="3" borderId="147" xfId="10" applyNumberFormat="1" applyFont="1" applyFill="1" applyBorder="1" applyAlignment="1">
      <alignment horizontal="left" vertical="center" wrapText="1"/>
    </xf>
    <xf numFmtId="3" fontId="51" fillId="3" borderId="149" xfId="5" applyNumberFormat="1" applyFont="1" applyFill="1" applyBorder="1" applyAlignment="1">
      <alignment horizontal="left" vertical="center" wrapText="1"/>
    </xf>
    <xf numFmtId="3" fontId="51" fillId="3" borderId="149" xfId="10" applyNumberFormat="1" applyFont="1" applyFill="1" applyBorder="1" applyAlignment="1">
      <alignment horizontal="left" vertical="center" wrapText="1" shrinkToFit="1"/>
    </xf>
    <xf numFmtId="3" fontId="72" fillId="3" borderId="149" xfId="5" applyNumberFormat="1" applyFont="1" applyFill="1" applyBorder="1" applyAlignment="1">
      <alignment horizontal="left" vertical="center" wrapText="1"/>
    </xf>
    <xf numFmtId="3" fontId="51" fillId="3" borderId="151" xfId="5" applyNumberFormat="1" applyFont="1" applyFill="1" applyBorder="1" applyAlignment="1">
      <alignment horizontal="left" vertical="center" wrapText="1"/>
    </xf>
    <xf numFmtId="0" fontId="51" fillId="0" borderId="152" xfId="0" applyFont="1" applyBorder="1"/>
    <xf numFmtId="0" fontId="51" fillId="0" borderId="149" xfId="0" applyFont="1" applyBorder="1"/>
    <xf numFmtId="0" fontId="51" fillId="0" borderId="151" xfId="0" applyFont="1" applyBorder="1"/>
    <xf numFmtId="0" fontId="15" fillId="0" borderId="0" xfId="18" applyFont="1"/>
    <xf numFmtId="0" fontId="7" fillId="2" borderId="0" xfId="20" applyFont="1" applyFill="1" applyProtection="1"/>
    <xf numFmtId="0" fontId="37" fillId="0" borderId="0" xfId="20" applyFont="1" applyFill="1"/>
    <xf numFmtId="0" fontId="13" fillId="0" borderId="153" xfId="20" applyFont="1" applyFill="1" applyBorder="1" applyAlignment="1">
      <alignment horizontal="center" vertical="center" wrapText="1"/>
    </xf>
    <xf numFmtId="0" fontId="20" fillId="0" borderId="154" xfId="20" applyFont="1" applyFill="1" applyBorder="1" applyAlignment="1">
      <alignment horizontal="center" vertical="center"/>
    </xf>
    <xf numFmtId="0" fontId="20" fillId="0" borderId="17" xfId="20" applyFont="1" applyFill="1" applyBorder="1" applyAlignment="1">
      <alignment horizontal="center" vertical="center"/>
    </xf>
    <xf numFmtId="0" fontId="20" fillId="0" borderId="155" xfId="20" applyFont="1" applyFill="1" applyBorder="1" applyAlignment="1">
      <alignment horizontal="center" vertical="center"/>
    </xf>
    <xf numFmtId="0" fontId="52" fillId="0" borderId="156" xfId="20" applyFont="1" applyFill="1" applyBorder="1" applyAlignment="1">
      <alignment horizontal="center" vertical="center"/>
    </xf>
    <xf numFmtId="0" fontId="53" fillId="0" borderId="12" xfId="20" applyFont="1" applyFill="1" applyBorder="1" applyProtection="1">
      <protection locked="0"/>
    </xf>
    <xf numFmtId="169" fontId="52" fillId="0" borderId="12" xfId="1" applyNumberFormat="1" applyFont="1" applyFill="1" applyBorder="1" applyAlignment="1" applyProtection="1">
      <protection locked="0"/>
    </xf>
    <xf numFmtId="169" fontId="52" fillId="0" borderId="157" xfId="1" applyNumberFormat="1" applyFont="1" applyFill="1" applyBorder="1" applyAlignment="1" applyProtection="1"/>
    <xf numFmtId="0" fontId="53" fillId="0" borderId="3" xfId="20" applyFont="1" applyFill="1" applyBorder="1" applyProtection="1">
      <protection locked="0"/>
    </xf>
    <xf numFmtId="169" fontId="52" fillId="0" borderId="3" xfId="1" applyNumberFormat="1" applyFont="1" applyFill="1" applyBorder="1" applyAlignment="1" applyProtection="1">
      <protection locked="0"/>
    </xf>
    <xf numFmtId="169" fontId="52" fillId="0" borderId="158" xfId="1" applyNumberFormat="1" applyFont="1" applyFill="1" applyBorder="1" applyAlignment="1" applyProtection="1"/>
    <xf numFmtId="0" fontId="53" fillId="0" borderId="98" xfId="20" applyFont="1" applyFill="1" applyBorder="1" applyProtection="1">
      <protection locked="0"/>
    </xf>
    <xf numFmtId="169" fontId="52" fillId="0" borderId="98" xfId="1" applyNumberFormat="1" applyFont="1" applyFill="1" applyBorder="1" applyAlignment="1" applyProtection="1">
      <protection locked="0"/>
    </xf>
    <xf numFmtId="169" fontId="52" fillId="0" borderId="159" xfId="1" applyNumberFormat="1" applyFont="1" applyFill="1" applyBorder="1" applyAlignment="1" applyProtection="1"/>
    <xf numFmtId="0" fontId="52" fillId="0" borderId="160" xfId="20" applyFont="1" applyFill="1" applyBorder="1" applyAlignment="1">
      <alignment horizontal="center" vertical="center"/>
    </xf>
    <xf numFmtId="0" fontId="53" fillId="0" borderId="161" xfId="20" applyFont="1" applyFill="1" applyBorder="1" applyProtection="1">
      <protection locked="0"/>
    </xf>
    <xf numFmtId="169" fontId="52" fillId="0" borderId="161" xfId="1" applyNumberFormat="1" applyFont="1" applyFill="1" applyBorder="1" applyAlignment="1" applyProtection="1">
      <protection locked="0"/>
    </xf>
    <xf numFmtId="169" fontId="52" fillId="0" borderId="162" xfId="1" applyNumberFormat="1" applyFont="1" applyFill="1" applyBorder="1" applyAlignment="1" applyProtection="1"/>
    <xf numFmtId="0" fontId="52" fillId="0" borderId="163" xfId="20" applyFont="1" applyFill="1" applyBorder="1" applyAlignment="1">
      <alignment horizontal="center" vertical="center"/>
    </xf>
    <xf numFmtId="0" fontId="53" fillId="0" borderId="20" xfId="20" applyFont="1" applyFill="1" applyBorder="1" applyProtection="1">
      <protection locked="0"/>
    </xf>
    <xf numFmtId="169" fontId="52" fillId="0" borderId="20" xfId="1" applyNumberFormat="1" applyFont="1" applyFill="1" applyBorder="1" applyAlignment="1" applyProtection="1">
      <protection locked="0"/>
    </xf>
    <xf numFmtId="169" fontId="52" fillId="0" borderId="164" xfId="1" applyNumberFormat="1" applyFont="1" applyFill="1" applyBorder="1" applyAlignment="1" applyProtection="1">
      <protection locked="0"/>
    </xf>
    <xf numFmtId="169" fontId="52" fillId="0" borderId="162" xfId="1" applyNumberFormat="1" applyFont="1" applyFill="1" applyBorder="1" applyAlignment="1" applyProtection="1">
      <protection locked="0"/>
    </xf>
    <xf numFmtId="0" fontId="52" fillId="0" borderId="165" xfId="20" applyFont="1" applyFill="1" applyBorder="1" applyAlignment="1">
      <alignment horizontal="center" vertical="center"/>
    </xf>
    <xf numFmtId="0" fontId="53" fillId="0" borderId="166" xfId="20" applyFont="1" applyFill="1" applyBorder="1" applyProtection="1">
      <protection locked="0"/>
    </xf>
    <xf numFmtId="169" fontId="52" fillId="0" borderId="166" xfId="1" applyNumberFormat="1" applyFont="1" applyFill="1" applyBorder="1" applyAlignment="1" applyProtection="1">
      <protection locked="0"/>
    </xf>
    <xf numFmtId="169" fontId="52" fillId="0" borderId="167" xfId="1" applyNumberFormat="1" applyFont="1" applyFill="1" applyBorder="1" applyAlignment="1" applyProtection="1">
      <protection locked="0"/>
    </xf>
    <xf numFmtId="0" fontId="52" fillId="0" borderId="168" xfId="20" applyFont="1" applyFill="1" applyBorder="1" applyAlignment="1">
      <alignment horizontal="center" vertical="center"/>
    </xf>
    <xf numFmtId="169" fontId="52" fillId="0" borderId="169" xfId="1" applyNumberFormat="1" applyFont="1" applyFill="1" applyBorder="1" applyAlignment="1" applyProtection="1">
      <protection locked="0"/>
    </xf>
    <xf numFmtId="169" fontId="52" fillId="0" borderId="170" xfId="1" applyNumberFormat="1" applyFont="1" applyFill="1" applyBorder="1" applyAlignment="1" applyProtection="1">
      <protection locked="0"/>
    </xf>
    <xf numFmtId="0" fontId="52" fillId="0" borderId="171" xfId="20" applyFont="1" applyFill="1" applyBorder="1" applyAlignment="1">
      <alignment horizontal="center" vertical="center"/>
    </xf>
    <xf numFmtId="169" fontId="52" fillId="0" borderId="172" xfId="1" applyNumberFormat="1" applyFont="1" applyFill="1" applyBorder="1" applyAlignment="1" applyProtection="1">
      <protection locked="0"/>
    </xf>
    <xf numFmtId="169" fontId="52" fillId="0" borderId="173" xfId="1" applyNumberFormat="1" applyFont="1" applyFill="1" applyBorder="1" applyAlignment="1" applyProtection="1">
      <protection locked="0"/>
    </xf>
    <xf numFmtId="0" fontId="52" fillId="0" borderId="174" xfId="20" applyFont="1" applyFill="1" applyBorder="1" applyAlignment="1">
      <alignment horizontal="center" vertical="center"/>
    </xf>
    <xf numFmtId="0" fontId="53" fillId="0" borderId="175" xfId="20" applyFont="1" applyFill="1" applyBorder="1" applyProtection="1">
      <protection locked="0"/>
    </xf>
    <xf numFmtId="169" fontId="52" fillId="0" borderId="175" xfId="1" applyNumberFormat="1" applyFont="1" applyFill="1" applyBorder="1" applyAlignment="1" applyProtection="1">
      <protection locked="0"/>
    </xf>
    <xf numFmtId="169" fontId="52" fillId="0" borderId="176" xfId="1" applyNumberFormat="1" applyFont="1" applyFill="1" applyBorder="1" applyAlignment="1" applyProtection="1">
      <protection locked="0"/>
    </xf>
    <xf numFmtId="0" fontId="52" fillId="0" borderId="177" xfId="20" applyFont="1" applyFill="1" applyBorder="1" applyAlignment="1">
      <alignment horizontal="center" vertical="center"/>
    </xf>
    <xf numFmtId="0" fontId="53" fillId="0" borderId="178" xfId="20" applyFont="1" applyFill="1" applyBorder="1" applyProtection="1">
      <protection locked="0"/>
    </xf>
    <xf numFmtId="169" fontId="52" fillId="0" borderId="178" xfId="1" applyNumberFormat="1" applyFont="1" applyFill="1" applyBorder="1" applyAlignment="1" applyProtection="1">
      <protection locked="0"/>
    </xf>
    <xf numFmtId="169" fontId="52" fillId="0" borderId="179" xfId="1" applyNumberFormat="1" applyFont="1" applyFill="1" applyBorder="1" applyAlignment="1" applyProtection="1">
      <protection locked="0"/>
    </xf>
    <xf numFmtId="0" fontId="52" fillId="0" borderId="180" xfId="20" applyFont="1" applyFill="1" applyBorder="1" applyAlignment="1">
      <alignment horizontal="center" vertical="center"/>
    </xf>
    <xf numFmtId="0" fontId="53" fillId="0" borderId="181" xfId="20" applyFont="1" applyFill="1" applyBorder="1" applyProtection="1">
      <protection locked="0"/>
    </xf>
    <xf numFmtId="169" fontId="52" fillId="0" borderId="181" xfId="1" applyNumberFormat="1" applyFont="1" applyFill="1" applyBorder="1" applyAlignment="1" applyProtection="1">
      <protection locked="0"/>
    </xf>
    <xf numFmtId="169" fontId="52" fillId="0" borderId="182" xfId="1" applyNumberFormat="1" applyFont="1" applyFill="1" applyBorder="1" applyAlignment="1" applyProtection="1">
      <protection locked="0"/>
    </xf>
    <xf numFmtId="0" fontId="52" fillId="0" borderId="183" xfId="20" applyFont="1" applyFill="1" applyBorder="1" applyAlignment="1">
      <alignment horizontal="center" vertical="center"/>
    </xf>
    <xf numFmtId="0" fontId="54" fillId="0" borderId="184" xfId="20" applyFont="1" applyFill="1" applyBorder="1" applyProtection="1">
      <protection locked="0"/>
    </xf>
    <xf numFmtId="169" fontId="52" fillId="0" borderId="184" xfId="1" applyNumberFormat="1" applyFont="1" applyFill="1" applyBorder="1" applyAlignment="1" applyProtection="1">
      <protection locked="0"/>
    </xf>
    <xf numFmtId="169" fontId="52" fillId="0" borderId="185" xfId="1" applyNumberFormat="1" applyFont="1" applyFill="1" applyBorder="1" applyAlignment="1" applyProtection="1">
      <protection locked="0"/>
    </xf>
    <xf numFmtId="0" fontId="13" fillId="0" borderId="186" xfId="20" applyFont="1" applyFill="1" applyBorder="1" applyAlignment="1">
      <alignment horizontal="center" vertical="center"/>
    </xf>
    <xf numFmtId="0" fontId="25" fillId="0" borderId="161" xfId="20" applyFont="1" applyFill="1" applyBorder="1" applyProtection="1">
      <protection locked="0"/>
    </xf>
    <xf numFmtId="169" fontId="13" fillId="0" borderId="187" xfId="20" applyNumberFormat="1" applyFont="1" applyFill="1" applyBorder="1"/>
    <xf numFmtId="169" fontId="13" fillId="0" borderId="188" xfId="20" applyNumberFormat="1" applyFont="1" applyFill="1" applyBorder="1"/>
    <xf numFmtId="0" fontId="0" fillId="0" borderId="117" xfId="0" applyBorder="1"/>
    <xf numFmtId="0" fontId="0" fillId="0" borderId="28" xfId="0" applyBorder="1"/>
    <xf numFmtId="169" fontId="10" fillId="0" borderId="189" xfId="1" applyNumberFormat="1" applyFont="1" applyFill="1" applyBorder="1" applyAlignment="1" applyProtection="1"/>
    <xf numFmtId="0" fontId="0" fillId="0" borderId="111" xfId="0" applyBorder="1"/>
    <xf numFmtId="0" fontId="0" fillId="0" borderId="190" xfId="0" applyBorder="1"/>
    <xf numFmtId="0" fontId="0" fillId="0" borderId="191" xfId="0" applyBorder="1"/>
    <xf numFmtId="3" fontId="14" fillId="3" borderId="44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3" fontId="0" fillId="3" borderId="0" xfId="0" applyNumberFormat="1" applyFill="1"/>
    <xf numFmtId="3" fontId="64" fillId="0" borderId="0" xfId="10" applyNumberFormat="1" applyFont="1" applyFill="1" applyAlignment="1">
      <alignment horizontal="right"/>
    </xf>
    <xf numFmtId="3" fontId="51" fillId="0" borderId="141" xfId="0" applyNumberFormat="1" applyFont="1" applyBorder="1"/>
    <xf numFmtId="3" fontId="51" fillId="0" borderId="148" xfId="0" applyNumberFormat="1" applyFont="1" applyBorder="1"/>
    <xf numFmtId="3" fontId="51" fillId="0" borderId="145" xfId="0" applyNumberFormat="1" applyFont="1" applyBorder="1"/>
    <xf numFmtId="3" fontId="51" fillId="0" borderId="139" xfId="0" applyNumberFormat="1" applyFont="1" applyBorder="1"/>
    <xf numFmtId="3" fontId="51" fillId="0" borderId="140" xfId="0" applyNumberFormat="1" applyFont="1" applyBorder="1"/>
    <xf numFmtId="3" fontId="51" fillId="0" borderId="0" xfId="0" applyNumberFormat="1" applyFont="1" applyBorder="1"/>
    <xf numFmtId="3" fontId="51" fillId="0" borderId="143" xfId="0" applyNumberFormat="1" applyFont="1" applyBorder="1"/>
    <xf numFmtId="3" fontId="51" fillId="0" borderId="201" xfId="0" applyNumberFormat="1" applyFont="1" applyBorder="1"/>
    <xf numFmtId="3" fontId="51" fillId="0" borderId="150" xfId="0" applyNumberFormat="1" applyFont="1" applyBorder="1"/>
    <xf numFmtId="3" fontId="51" fillId="0" borderId="146" xfId="0" applyNumberFormat="1" applyFont="1" applyBorder="1"/>
    <xf numFmtId="3" fontId="21" fillId="3" borderId="130" xfId="0" applyNumberFormat="1" applyFont="1" applyFill="1" applyBorder="1" applyAlignment="1">
      <alignment horizontal="right"/>
    </xf>
    <xf numFmtId="3" fontId="21" fillId="3" borderId="129" xfId="0" applyNumberFormat="1" applyFont="1" applyFill="1" applyBorder="1" applyAlignment="1">
      <alignment horizontal="right"/>
    </xf>
    <xf numFmtId="0" fontId="15" fillId="0" borderId="0" xfId="22" applyFont="1" applyAlignment="1">
      <alignment horizontal="center" vertical="center"/>
    </xf>
    <xf numFmtId="3" fontId="15" fillId="0" borderId="0" xfId="22" applyNumberFormat="1" applyFont="1"/>
    <xf numFmtId="3" fontId="13" fillId="0" borderId="0" xfId="22" applyNumberFormat="1" applyFont="1"/>
    <xf numFmtId="0" fontId="15" fillId="0" borderId="0" xfId="22" applyFont="1"/>
    <xf numFmtId="0" fontId="14" fillId="0" borderId="0" xfId="22" applyFont="1"/>
    <xf numFmtId="0" fontId="14" fillId="0" borderId="0" xfId="22" applyFont="1" applyAlignment="1">
      <alignment horizontal="center"/>
    </xf>
    <xf numFmtId="0" fontId="14" fillId="0" borderId="0" xfId="22" applyFont="1" applyAlignment="1">
      <alignment horizontal="center" vertical="top"/>
    </xf>
    <xf numFmtId="0" fontId="14" fillId="0" borderId="0" xfId="22" applyFont="1" applyAlignment="1">
      <alignment wrapText="1"/>
    </xf>
    <xf numFmtId="0" fontId="14" fillId="0" borderId="0" xfId="22" applyFont="1" applyAlignment="1">
      <alignment horizontal="center" vertical="center" wrapText="1"/>
    </xf>
    <xf numFmtId="3" fontId="14" fillId="0" borderId="0" xfId="22" applyNumberFormat="1" applyFont="1"/>
    <xf numFmtId="3" fontId="10" fillId="0" borderId="0" xfId="22" applyNumberFormat="1" applyFont="1" applyAlignment="1">
      <alignment horizontal="right"/>
    </xf>
    <xf numFmtId="0" fontId="14" fillId="0" borderId="0" xfId="22" applyFont="1" applyAlignment="1">
      <alignment horizontal="center" wrapText="1"/>
    </xf>
    <xf numFmtId="3" fontId="14" fillId="0" borderId="0" xfId="22" applyNumberFormat="1" applyFont="1" applyAlignment="1">
      <alignment horizontal="center"/>
    </xf>
    <xf numFmtId="3" fontId="14" fillId="0" borderId="16" xfId="11" applyNumberFormat="1" applyFont="1" applyBorder="1" applyAlignment="1">
      <alignment horizontal="center" vertical="center" textRotation="90"/>
    </xf>
    <xf numFmtId="3" fontId="14" fillId="0" borderId="17" xfId="11" applyNumberFormat="1" applyFont="1" applyBorder="1" applyAlignment="1">
      <alignment horizontal="center" vertical="center" textRotation="90"/>
    </xf>
    <xf numFmtId="0" fontId="10" fillId="0" borderId="17" xfId="22" applyFont="1" applyBorder="1" applyAlignment="1">
      <alignment horizontal="center" vertical="center" wrapText="1"/>
    </xf>
    <xf numFmtId="0" fontId="14" fillId="0" borderId="17" xfId="21" applyFont="1" applyBorder="1" applyAlignment="1">
      <alignment horizontal="center" vertical="center" textRotation="90" wrapText="1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3" fontId="14" fillId="0" borderId="19" xfId="11" applyNumberFormat="1" applyFont="1" applyBorder="1" applyAlignment="1">
      <alignment horizontal="center"/>
    </xf>
    <xf numFmtId="3" fontId="14" fillId="0" borderId="20" xfId="11" applyNumberFormat="1" applyFont="1" applyBorder="1" applyAlignment="1">
      <alignment horizontal="center" vertical="center" textRotation="90"/>
    </xf>
    <xf numFmtId="0" fontId="35" fillId="0" borderId="21" xfId="22" applyFont="1" applyBorder="1" applyAlignment="1">
      <alignment horizontal="left" vertical="center" wrapText="1"/>
    </xf>
    <xf numFmtId="0" fontId="14" fillId="0" borderId="20" xfId="21" applyFont="1" applyBorder="1" applyAlignment="1">
      <alignment horizontal="center" vertical="center" textRotation="90" wrapText="1"/>
    </xf>
    <xf numFmtId="3" fontId="10" fillId="0" borderId="20" xfId="22" applyNumberFormat="1" applyFont="1" applyBorder="1" applyAlignment="1">
      <alignment horizontal="right" vertical="center" wrapText="1"/>
    </xf>
    <xf numFmtId="3" fontId="10" fillId="0" borderId="22" xfId="22" applyNumberFormat="1" applyFont="1" applyBorder="1" applyAlignment="1">
      <alignment horizontal="right" vertical="center" wrapText="1"/>
    </xf>
    <xf numFmtId="0" fontId="14" fillId="0" borderId="23" xfId="22" applyFont="1" applyBorder="1" applyAlignment="1">
      <alignment horizontal="center"/>
    </xf>
    <xf numFmtId="0" fontId="14" fillId="0" borderId="3" xfId="22" applyFont="1" applyBorder="1" applyAlignment="1">
      <alignment horizontal="center" vertical="top"/>
    </xf>
    <xf numFmtId="0" fontId="14" fillId="0" borderId="3" xfId="21" applyFont="1" applyBorder="1" applyAlignment="1">
      <alignment horizontal="left" wrapText="1"/>
    </xf>
    <xf numFmtId="0" fontId="14" fillId="0" borderId="3" xfId="21" applyFont="1" applyBorder="1" applyAlignment="1">
      <alignment horizontal="center" vertical="center" wrapText="1"/>
    </xf>
    <xf numFmtId="3" fontId="14" fillId="0" borderId="3" xfId="13" applyNumberFormat="1" applyFont="1" applyBorder="1" applyAlignment="1">
      <alignment horizontal="right"/>
    </xf>
    <xf numFmtId="3" fontId="14" fillId="0" borderId="3" xfId="11" applyNumberFormat="1" applyFont="1" applyBorder="1" applyAlignment="1">
      <alignment horizontal="right"/>
    </xf>
    <xf numFmtId="3" fontId="10" fillId="0" borderId="3" xfId="14" applyNumberFormat="1" applyFont="1" applyBorder="1" applyAlignment="1">
      <alignment horizontal="right"/>
    </xf>
    <xf numFmtId="3" fontId="14" fillId="0" borderId="24" xfId="14" applyNumberFormat="1" applyFont="1" applyBorder="1" applyAlignment="1">
      <alignment horizontal="right"/>
    </xf>
    <xf numFmtId="3" fontId="10" fillId="0" borderId="24" xfId="21" applyNumberFormat="1" applyFont="1" applyBorder="1" applyAlignment="1">
      <alignment horizontal="right"/>
    </xf>
    <xf numFmtId="3" fontId="14" fillId="0" borderId="3" xfId="13" applyNumberFormat="1" applyFont="1" applyBorder="1" applyAlignment="1">
      <alignment horizontal="left" wrapText="1"/>
    </xf>
    <xf numFmtId="3" fontId="14" fillId="0" borderId="3" xfId="13" applyNumberFormat="1" applyFont="1" applyBorder="1" applyAlignment="1">
      <alignment horizontal="center" vertical="center" wrapText="1"/>
    </xf>
    <xf numFmtId="3" fontId="14" fillId="0" borderId="3" xfId="14" applyNumberFormat="1" applyFont="1" applyBorder="1" applyAlignment="1">
      <alignment horizontal="right" wrapText="1"/>
    </xf>
    <xf numFmtId="3" fontId="14" fillId="0" borderId="3" xfId="21" applyNumberFormat="1" applyFont="1" applyBorder="1" applyAlignment="1">
      <alignment horizontal="right"/>
    </xf>
    <xf numFmtId="3" fontId="10" fillId="0" borderId="3" xfId="14" applyNumberFormat="1" applyFont="1" applyBorder="1" applyAlignment="1">
      <alignment horizontal="right" wrapText="1"/>
    </xf>
    <xf numFmtId="3" fontId="10" fillId="0" borderId="3" xfId="13" applyNumberFormat="1" applyFont="1" applyBorder="1" applyAlignment="1">
      <alignment horizontal="right"/>
    </xf>
    <xf numFmtId="3" fontId="14" fillId="0" borderId="3" xfId="14" applyNumberFormat="1" applyFont="1" applyBorder="1" applyAlignment="1">
      <alignment horizontal="right"/>
    </xf>
    <xf numFmtId="3" fontId="10" fillId="0" borderId="3" xfId="21" applyNumberFormat="1" applyFont="1" applyBorder="1" applyAlignment="1">
      <alignment horizontal="right"/>
    </xf>
    <xf numFmtId="0" fontId="14" fillId="0" borderId="3" xfId="13" applyFont="1" applyBorder="1" applyAlignment="1">
      <alignment horizontal="left" wrapText="1"/>
    </xf>
    <xf numFmtId="0" fontId="14" fillId="0" borderId="15" xfId="22" applyFont="1" applyBorder="1" applyAlignment="1">
      <alignment horizontal="center"/>
    </xf>
    <xf numFmtId="0" fontId="14" fillId="0" borderId="5" xfId="22" applyFont="1" applyBorder="1" applyAlignment="1">
      <alignment horizontal="center" vertical="top"/>
    </xf>
    <xf numFmtId="0" fontId="10" fillId="0" borderId="5" xfId="22" applyFont="1" applyBorder="1" applyAlignment="1">
      <alignment horizontal="left"/>
    </xf>
    <xf numFmtId="0" fontId="10" fillId="0" borderId="5" xfId="22" applyFont="1" applyBorder="1" applyAlignment="1">
      <alignment horizontal="center" vertical="center"/>
    </xf>
    <xf numFmtId="3" fontId="10" fillId="0" borderId="5" xfId="22" applyNumberFormat="1" applyFont="1" applyBorder="1" applyAlignment="1">
      <alignment horizontal="right"/>
    </xf>
    <xf numFmtId="3" fontId="10" fillId="0" borderId="25" xfId="22" applyNumberFormat="1" applyFont="1" applyBorder="1" applyAlignment="1">
      <alignment horizontal="right"/>
    </xf>
    <xf numFmtId="3" fontId="10" fillId="0" borderId="0" xfId="22" applyNumberFormat="1" applyFont="1" applyAlignment="1">
      <alignment vertical="center"/>
    </xf>
    <xf numFmtId="0" fontId="10" fillId="0" borderId="0" xfId="22" applyFont="1" applyAlignment="1">
      <alignment vertical="center"/>
    </xf>
    <xf numFmtId="0" fontId="14" fillId="0" borderId="19" xfId="22" applyFont="1" applyBorder="1" applyAlignment="1">
      <alignment horizontal="center"/>
    </xf>
    <xf numFmtId="0" fontId="14" fillId="0" borderId="20" xfId="22" applyFont="1" applyBorder="1" applyAlignment="1">
      <alignment horizontal="center"/>
    </xf>
    <xf numFmtId="0" fontId="35" fillId="0" borderId="20" xfId="22" applyFont="1" applyBorder="1" applyAlignment="1">
      <alignment horizontal="left"/>
    </xf>
    <xf numFmtId="0" fontId="10" fillId="0" borderId="20" xfId="22" applyFont="1" applyBorder="1" applyAlignment="1">
      <alignment horizontal="center" vertical="center"/>
    </xf>
    <xf numFmtId="3" fontId="10" fillId="0" borderId="20" xfId="22" applyNumberFormat="1" applyFont="1" applyBorder="1" applyAlignment="1">
      <alignment horizontal="right"/>
    </xf>
    <xf numFmtId="3" fontId="10" fillId="0" borderId="26" xfId="22" applyNumberFormat="1" applyFont="1" applyBorder="1" applyAlignment="1">
      <alignment horizontal="right"/>
    </xf>
    <xf numFmtId="3" fontId="10" fillId="0" borderId="27" xfId="22" applyNumberFormat="1" applyFont="1" applyBorder="1" applyAlignment="1">
      <alignment horizontal="right"/>
    </xf>
    <xf numFmtId="0" fontId="10" fillId="0" borderId="0" xfId="22" applyFont="1"/>
    <xf numFmtId="0" fontId="10" fillId="0" borderId="3" xfId="21" applyFont="1" applyBorder="1" applyAlignment="1">
      <alignment wrapText="1"/>
    </xf>
    <xf numFmtId="0" fontId="10" fillId="0" borderId="3" xfId="21" applyFont="1" applyBorder="1" applyAlignment="1">
      <alignment horizontal="center" vertical="center" wrapText="1"/>
    </xf>
    <xf numFmtId="3" fontId="14" fillId="0" borderId="4" xfId="21" applyNumberFormat="1" applyFont="1" applyBorder="1" applyAlignment="1">
      <alignment horizontal="right"/>
    </xf>
    <xf numFmtId="3" fontId="10" fillId="0" borderId="28" xfId="21" applyNumberFormat="1" applyFont="1" applyBorder="1" applyAlignment="1">
      <alignment horizontal="right"/>
    </xf>
    <xf numFmtId="3" fontId="22" fillId="0" borderId="3" xfId="5" applyNumberFormat="1" applyFont="1" applyBorder="1"/>
    <xf numFmtId="0" fontId="14" fillId="0" borderId="0" xfId="22" applyFont="1" applyAlignment="1">
      <alignment vertical="top"/>
    </xf>
    <xf numFmtId="0" fontId="14" fillId="0" borderId="4" xfId="21" applyFont="1" applyBorder="1" applyAlignment="1">
      <alignment horizontal="left" wrapText="1"/>
    </xf>
    <xf numFmtId="0" fontId="10" fillId="0" borderId="29" xfId="21" applyFont="1" applyBorder="1" applyAlignment="1">
      <alignment horizontal="right" wrapText="1"/>
    </xf>
    <xf numFmtId="3" fontId="14" fillId="0" borderId="29" xfId="21" applyNumberFormat="1" applyFont="1" applyBorder="1" applyAlignment="1">
      <alignment horizontal="right"/>
    </xf>
    <xf numFmtId="3" fontId="14" fillId="0" borderId="29" xfId="11" applyNumberFormat="1" applyFont="1" applyBorder="1" applyAlignment="1">
      <alignment horizontal="right"/>
    </xf>
    <xf numFmtId="3" fontId="10" fillId="0" borderId="29" xfId="21" applyNumberFormat="1" applyFont="1" applyBorder="1" applyAlignment="1">
      <alignment horizontal="right"/>
    </xf>
    <xf numFmtId="0" fontId="10" fillId="0" borderId="3" xfId="21" applyFont="1" applyBorder="1" applyAlignment="1">
      <alignment horizontal="right" wrapText="1"/>
    </xf>
    <xf numFmtId="0" fontId="14" fillId="0" borderId="3" xfId="21" applyFont="1" applyBorder="1" applyAlignment="1">
      <alignment wrapText="1"/>
    </xf>
    <xf numFmtId="0" fontId="10" fillId="0" borderId="3" xfId="21" applyFont="1" applyBorder="1" applyAlignment="1">
      <alignment horizontal="left" wrapText="1"/>
    </xf>
    <xf numFmtId="0" fontId="10" fillId="0" borderId="32" xfId="22" applyFont="1" applyBorder="1" applyAlignment="1">
      <alignment horizontal="center"/>
    </xf>
    <xf numFmtId="0" fontId="10" fillId="0" borderId="33" xfId="22" applyFont="1" applyBorder="1" applyAlignment="1">
      <alignment horizontal="center" vertical="top"/>
    </xf>
    <xf numFmtId="0" fontId="10" fillId="0" borderId="33" xfId="22" applyFont="1" applyBorder="1" applyAlignment="1">
      <alignment horizontal="left"/>
    </xf>
    <xf numFmtId="0" fontId="10" fillId="0" borderId="33" xfId="22" applyFont="1" applyBorder="1" applyAlignment="1">
      <alignment horizontal="center" vertical="center"/>
    </xf>
    <xf numFmtId="3" fontId="10" fillId="0" borderId="33" xfId="22" applyNumberFormat="1" applyFont="1" applyBorder="1" applyAlignment="1">
      <alignment horizontal="right"/>
    </xf>
    <xf numFmtId="3" fontId="10" fillId="0" borderId="34" xfId="22" applyNumberFormat="1" applyFont="1" applyBorder="1" applyAlignment="1">
      <alignment horizontal="right"/>
    </xf>
    <xf numFmtId="3" fontId="10" fillId="0" borderId="35" xfId="22" applyNumberFormat="1" applyFont="1" applyBorder="1" applyAlignment="1">
      <alignment horizontal="right"/>
    </xf>
    <xf numFmtId="3" fontId="10" fillId="0" borderId="0" xfId="22" applyNumberFormat="1" applyFont="1"/>
    <xf numFmtId="3" fontId="36" fillId="0" borderId="36" xfId="8" applyNumberFormat="1" applyFont="1" applyBorder="1" applyAlignment="1">
      <alignment horizontal="left"/>
    </xf>
    <xf numFmtId="3" fontId="36" fillId="0" borderId="36" xfId="8" applyNumberFormat="1" applyFont="1" applyBorder="1" applyAlignment="1">
      <alignment horizontal="center"/>
    </xf>
    <xf numFmtId="3" fontId="36" fillId="0" borderId="36" xfId="8" applyNumberFormat="1" applyFont="1" applyBorder="1"/>
    <xf numFmtId="0" fontId="36" fillId="0" borderId="0" xfId="22" applyFont="1" applyAlignment="1">
      <alignment horizontal="center" vertical="center" wrapText="1"/>
    </xf>
    <xf numFmtId="3" fontId="36" fillId="0" borderId="0" xfId="22" applyNumberFormat="1" applyFont="1"/>
    <xf numFmtId="3" fontId="34" fillId="0" borderId="0" xfId="22" applyNumberFormat="1" applyFont="1"/>
    <xf numFmtId="0" fontId="36" fillId="0" borderId="0" xfId="22" applyFont="1"/>
    <xf numFmtId="0" fontId="29" fillId="0" borderId="91" xfId="0" applyFont="1" applyBorder="1" applyAlignment="1">
      <alignment vertical="top"/>
    </xf>
    <xf numFmtId="0" fontId="11" fillId="0" borderId="0" xfId="0" applyFont="1" applyAlignment="1">
      <alignment horizontal="right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49" fontId="14" fillId="0" borderId="40" xfId="0" applyNumberFormat="1" applyFont="1" applyBorder="1" applyAlignment="1">
      <alignment vertical="center"/>
    </xf>
    <xf numFmtId="3" fontId="14" fillId="0" borderId="41" xfId="0" applyNumberFormat="1" applyFont="1" applyBorder="1" applyAlignment="1" applyProtection="1">
      <alignment vertical="center"/>
      <protection locked="0"/>
    </xf>
    <xf numFmtId="3" fontId="14" fillId="0" borderId="42" xfId="0" applyNumberFormat="1" applyFont="1" applyBorder="1" applyAlignment="1">
      <alignment vertical="center"/>
    </xf>
    <xf numFmtId="49" fontId="14" fillId="0" borderId="43" xfId="0" applyNumberFormat="1" applyFont="1" applyBorder="1" applyAlignment="1">
      <alignment vertical="center"/>
    </xf>
    <xf numFmtId="3" fontId="14" fillId="0" borderId="44" xfId="0" applyNumberFormat="1" applyFont="1" applyBorder="1" applyAlignment="1" applyProtection="1">
      <alignment vertical="center"/>
      <protection locked="0"/>
    </xf>
    <xf numFmtId="3" fontId="14" fillId="0" borderId="45" xfId="0" applyNumberFormat="1" applyFont="1" applyBorder="1" applyAlignment="1">
      <alignment vertical="center"/>
    </xf>
    <xf numFmtId="49" fontId="14" fillId="0" borderId="46" xfId="0" applyNumberFormat="1" applyFont="1" applyBorder="1" applyAlignment="1" applyProtection="1">
      <alignment vertical="center"/>
      <protection locked="0"/>
    </xf>
    <xf numFmtId="3" fontId="14" fillId="0" borderId="47" xfId="0" applyNumberFormat="1" applyFont="1" applyBorder="1" applyAlignment="1" applyProtection="1">
      <alignment vertical="center"/>
      <protection locked="0"/>
    </xf>
    <xf numFmtId="49" fontId="10" fillId="0" borderId="48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3" fontId="10" fillId="0" borderId="5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9" fontId="14" fillId="0" borderId="43" xfId="0" applyNumberFormat="1" applyFont="1" applyBorder="1" applyAlignment="1">
      <alignment horizontal="left" vertical="center"/>
    </xf>
    <xf numFmtId="49" fontId="14" fillId="0" borderId="43" xfId="0" applyNumberFormat="1" applyFont="1" applyBorder="1" applyAlignment="1" applyProtection="1">
      <alignment vertical="center"/>
      <protection locked="0"/>
    </xf>
    <xf numFmtId="3" fontId="10" fillId="0" borderId="47" xfId="0" applyNumberFormat="1" applyFont="1" applyBorder="1" applyAlignment="1" applyProtection="1">
      <alignment vertical="center"/>
      <protection locked="0"/>
    </xf>
    <xf numFmtId="3" fontId="10" fillId="0" borderId="45" xfId="0" applyNumberFormat="1" applyFont="1" applyBorder="1" applyAlignment="1">
      <alignment vertical="center"/>
    </xf>
    <xf numFmtId="0" fontId="22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right" indent="1"/>
    </xf>
    <xf numFmtId="0" fontId="77" fillId="5" borderId="203" xfId="0" applyFont="1" applyFill="1" applyBorder="1" applyAlignment="1">
      <alignment vertical="center"/>
    </xf>
    <xf numFmtId="0" fontId="77" fillId="5" borderId="204" xfId="0" applyFont="1" applyFill="1" applyBorder="1" applyAlignment="1">
      <alignment horizontal="center" vertical="center"/>
    </xf>
    <xf numFmtId="0" fontId="77" fillId="5" borderId="205" xfId="0" applyFont="1" applyFill="1" applyBorder="1" applyAlignment="1">
      <alignment horizontal="center" vertical="center"/>
    </xf>
    <xf numFmtId="49" fontId="79" fillId="5" borderId="206" xfId="0" applyNumberFormat="1" applyFont="1" applyFill="1" applyBorder="1" applyAlignment="1">
      <alignment vertical="center"/>
    </xf>
    <xf numFmtId="3" fontId="79" fillId="5" borderId="207" xfId="0" applyNumberFormat="1" applyFont="1" applyFill="1" applyBorder="1" applyAlignment="1" applyProtection="1">
      <alignment vertical="center"/>
      <protection locked="0"/>
    </xf>
    <xf numFmtId="3" fontId="79" fillId="5" borderId="208" xfId="0" applyNumberFormat="1" applyFont="1" applyFill="1" applyBorder="1" applyAlignment="1">
      <alignment vertical="center"/>
    </xf>
    <xf numFmtId="49" fontId="79" fillId="5" borderId="209" xfId="0" applyNumberFormat="1" applyFont="1" applyFill="1" applyBorder="1" applyAlignment="1">
      <alignment vertical="center"/>
    </xf>
    <xf numFmtId="3" fontId="79" fillId="5" borderId="210" xfId="0" applyNumberFormat="1" applyFont="1" applyFill="1" applyBorder="1" applyAlignment="1" applyProtection="1">
      <alignment vertical="center"/>
      <protection locked="0"/>
    </xf>
    <xf numFmtId="3" fontId="79" fillId="5" borderId="211" xfId="0" applyNumberFormat="1" applyFont="1" applyFill="1" applyBorder="1" applyAlignment="1">
      <alignment vertical="center"/>
    </xf>
    <xf numFmtId="49" fontId="79" fillId="5" borderId="212" xfId="0" applyNumberFormat="1" applyFont="1" applyFill="1" applyBorder="1" applyAlignment="1" applyProtection="1">
      <alignment vertical="center"/>
      <protection locked="0"/>
    </xf>
    <xf numFmtId="3" fontId="79" fillId="5" borderId="213" xfId="0" applyNumberFormat="1" applyFont="1" applyFill="1" applyBorder="1" applyAlignment="1" applyProtection="1">
      <alignment vertical="center"/>
      <protection locked="0"/>
    </xf>
    <xf numFmtId="49" fontId="77" fillId="5" borderId="214" xfId="0" applyNumberFormat="1" applyFont="1" applyFill="1" applyBorder="1" applyAlignment="1">
      <alignment vertical="center"/>
    </xf>
    <xf numFmtId="3" fontId="77" fillId="5" borderId="215" xfId="0" applyNumberFormat="1" applyFont="1" applyFill="1" applyBorder="1" applyAlignment="1">
      <alignment vertical="center"/>
    </xf>
    <xf numFmtId="3" fontId="77" fillId="5" borderId="216" xfId="0" applyNumberFormat="1" applyFont="1" applyFill="1" applyBorder="1" applyAlignment="1">
      <alignment vertical="center"/>
    </xf>
    <xf numFmtId="0" fontId="79" fillId="5" borderId="0" xfId="0" applyFont="1" applyFill="1" applyAlignment="1">
      <alignment vertical="center"/>
    </xf>
    <xf numFmtId="49" fontId="79" fillId="5" borderId="209" xfId="0" applyNumberFormat="1" applyFont="1" applyFill="1" applyBorder="1" applyAlignment="1">
      <alignment horizontal="left" vertical="center"/>
    </xf>
    <xf numFmtId="49" fontId="79" fillId="5" borderId="209" xfId="0" applyNumberFormat="1" applyFont="1" applyFill="1" applyBorder="1" applyAlignment="1" applyProtection="1">
      <alignment vertical="center"/>
      <protection locked="0"/>
    </xf>
    <xf numFmtId="3" fontId="77" fillId="5" borderId="213" xfId="0" applyNumberFormat="1" applyFont="1" applyFill="1" applyBorder="1" applyAlignment="1" applyProtection="1">
      <alignment vertical="center"/>
      <protection locked="0"/>
    </xf>
    <xf numFmtId="3" fontId="77" fillId="5" borderId="211" xfId="0" applyNumberFormat="1" applyFont="1" applyFill="1" applyBorder="1" applyAlignment="1">
      <alignment vertical="center"/>
    </xf>
    <xf numFmtId="0" fontId="79" fillId="5" borderId="0" xfId="0" applyFont="1" applyFill="1"/>
    <xf numFmtId="0" fontId="77" fillId="5" borderId="202" xfId="0" applyFont="1" applyFill="1" applyBorder="1" applyAlignment="1">
      <alignment vertical="top" wrapText="1"/>
    </xf>
    <xf numFmtId="0" fontId="78" fillId="5" borderId="0" xfId="0" applyFont="1" applyFill="1"/>
    <xf numFmtId="0" fontId="80" fillId="5" borderId="0" xfId="0" applyFont="1" applyFill="1"/>
    <xf numFmtId="0" fontId="77" fillId="5" borderId="219" xfId="0" applyFont="1" applyFill="1" applyBorder="1" applyAlignment="1">
      <alignment vertical="center"/>
    </xf>
    <xf numFmtId="0" fontId="77" fillId="5" borderId="220" xfId="0" applyFont="1" applyFill="1" applyBorder="1" applyAlignment="1">
      <alignment horizontal="center" vertical="center"/>
    </xf>
    <xf numFmtId="0" fontId="77" fillId="5" borderId="221" xfId="0" applyFont="1" applyFill="1" applyBorder="1" applyAlignment="1">
      <alignment horizontal="center" vertical="center"/>
    </xf>
    <xf numFmtId="49" fontId="79" fillId="5" borderId="222" xfId="0" applyNumberFormat="1" applyFont="1" applyFill="1" applyBorder="1" applyAlignment="1">
      <alignment vertical="center"/>
    </xf>
    <xf numFmtId="3" fontId="79" fillId="5" borderId="223" xfId="0" applyNumberFormat="1" applyFont="1" applyFill="1" applyBorder="1" applyAlignment="1" applyProtection="1">
      <alignment vertical="center"/>
      <protection locked="0"/>
    </xf>
    <xf numFmtId="3" fontId="79" fillId="5" borderId="224" xfId="0" applyNumberFormat="1" applyFont="1" applyFill="1" applyBorder="1" applyAlignment="1">
      <alignment vertical="center"/>
    </xf>
    <xf numFmtId="0" fontId="21" fillId="3" borderId="3" xfId="0" applyFont="1" applyFill="1" applyBorder="1" applyAlignment="1">
      <alignment vertical="center" wrapText="1"/>
    </xf>
    <xf numFmtId="0" fontId="37" fillId="0" borderId="98" xfId="21" applyFont="1" applyBorder="1" applyAlignment="1">
      <alignment horizontal="left" vertical="center" wrapText="1"/>
    </xf>
    <xf numFmtId="3" fontId="37" fillId="0" borderId="98" xfId="21" applyNumberFormat="1" applyFont="1" applyFill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3" fontId="36" fillId="0" borderId="0" xfId="0" applyNumberFormat="1" applyFont="1"/>
    <xf numFmtId="0" fontId="81" fillId="0" borderId="0" xfId="0" applyFont="1" applyBorder="1"/>
    <xf numFmtId="0" fontId="81" fillId="0" borderId="0" xfId="0" applyFont="1" applyBorder="1" applyAlignment="1">
      <alignment horizontal="center" vertical="center"/>
    </xf>
    <xf numFmtId="0" fontId="82" fillId="3" borderId="0" xfId="0" applyFont="1" applyFill="1"/>
    <xf numFmtId="3" fontId="82" fillId="3" borderId="0" xfId="0" applyNumberFormat="1" applyFont="1" applyFill="1"/>
    <xf numFmtId="3" fontId="83" fillId="3" borderId="0" xfId="0" applyNumberFormat="1" applyFont="1" applyFill="1"/>
    <xf numFmtId="3" fontId="19" fillId="0" borderId="26" xfId="10" applyNumberFormat="1" applyFont="1" applyFill="1" applyBorder="1" applyAlignment="1">
      <alignment horizontal="center"/>
    </xf>
    <xf numFmtId="3" fontId="19" fillId="0" borderId="20" xfId="10" applyNumberFormat="1" applyFont="1" applyFill="1" applyBorder="1" applyAlignment="1">
      <alignment horizontal="center"/>
    </xf>
    <xf numFmtId="3" fontId="21" fillId="0" borderId="20" xfId="10" applyNumberFormat="1" applyFont="1" applyFill="1" applyBorder="1" applyAlignment="1">
      <alignment horizontal="right"/>
    </xf>
    <xf numFmtId="3" fontId="7" fillId="3" borderId="20" xfId="10" applyNumberFormat="1" applyFont="1" applyFill="1" applyBorder="1" applyAlignment="1">
      <alignment horizontal="right"/>
    </xf>
    <xf numFmtId="3" fontId="21" fillId="0" borderId="26" xfId="10" applyNumberFormat="1" applyFont="1" applyFill="1" applyBorder="1" applyAlignment="1">
      <alignment horizontal="right"/>
    </xf>
    <xf numFmtId="3" fontId="21" fillId="0" borderId="89" xfId="10" applyNumberFormat="1" applyFont="1" applyFill="1" applyBorder="1" applyAlignment="1">
      <alignment horizontal="right"/>
    </xf>
    <xf numFmtId="3" fontId="21" fillId="0" borderId="21" xfId="10" applyNumberFormat="1" applyFont="1" applyFill="1" applyBorder="1" applyAlignment="1">
      <alignment horizontal="right"/>
    </xf>
    <xf numFmtId="3" fontId="19" fillId="0" borderId="26" xfId="10" applyNumberFormat="1" applyFont="1" applyFill="1" applyBorder="1" applyAlignment="1">
      <alignment horizontal="right"/>
    </xf>
    <xf numFmtId="3" fontId="21" fillId="0" borderId="225" xfId="10" applyNumberFormat="1" applyFont="1" applyFill="1" applyBorder="1" applyAlignment="1">
      <alignment horizontal="right"/>
    </xf>
    <xf numFmtId="3" fontId="19" fillId="0" borderId="226" xfId="10" applyNumberFormat="1" applyFont="1" applyFill="1" applyBorder="1" applyAlignment="1">
      <alignment horizontal="center"/>
    </xf>
    <xf numFmtId="3" fontId="19" fillId="0" borderId="200" xfId="10" applyNumberFormat="1" applyFont="1" applyFill="1" applyBorder="1" applyAlignment="1">
      <alignment horizontal="center"/>
    </xf>
    <xf numFmtId="3" fontId="21" fillId="0" borderId="200" xfId="5" applyNumberFormat="1" applyFont="1" applyFill="1" applyBorder="1" applyAlignment="1">
      <alignment horizontal="left"/>
    </xf>
    <xf numFmtId="3" fontId="19" fillId="0" borderId="200" xfId="5" applyNumberFormat="1" applyFont="1" applyFill="1" applyBorder="1" applyAlignment="1">
      <alignment horizontal="center" vertical="center"/>
    </xf>
    <xf numFmtId="3" fontId="21" fillId="0" borderId="200" xfId="10" applyNumberFormat="1" applyFont="1" applyFill="1" applyBorder="1" applyAlignment="1">
      <alignment horizontal="right"/>
    </xf>
    <xf numFmtId="3" fontId="7" fillId="3" borderId="200" xfId="10" applyNumberFormat="1" applyFont="1" applyFill="1" applyBorder="1" applyAlignment="1">
      <alignment horizontal="right"/>
    </xf>
    <xf numFmtId="3" fontId="21" fillId="0" borderId="227" xfId="10" applyNumberFormat="1" applyFont="1" applyFill="1" applyBorder="1" applyAlignment="1">
      <alignment horizontal="right"/>
    </xf>
    <xf numFmtId="3" fontId="21" fillId="0" borderId="228" xfId="10" applyNumberFormat="1" applyFont="1" applyFill="1" applyBorder="1" applyAlignment="1">
      <alignment horizontal="right"/>
    </xf>
    <xf numFmtId="3" fontId="21" fillId="0" borderId="229" xfId="10" applyNumberFormat="1" applyFont="1" applyFill="1" applyBorder="1" applyAlignment="1">
      <alignment horizontal="right"/>
    </xf>
    <xf numFmtId="3" fontId="19" fillId="0" borderId="227" xfId="10" applyNumberFormat="1" applyFont="1" applyFill="1" applyBorder="1" applyAlignment="1">
      <alignment horizontal="right"/>
    </xf>
    <xf numFmtId="3" fontId="21" fillId="0" borderId="230" xfId="10" applyNumberFormat="1" applyFont="1" applyFill="1" applyBorder="1" applyAlignment="1">
      <alignment horizontal="right"/>
    </xf>
    <xf numFmtId="3" fontId="19" fillId="0" borderId="231" xfId="10" applyNumberFormat="1" applyFont="1" applyFill="1" applyBorder="1" applyAlignment="1">
      <alignment horizontal="center"/>
    </xf>
    <xf numFmtId="3" fontId="21" fillId="0" borderId="232" xfId="10" applyNumberFormat="1" applyFont="1" applyFill="1" applyBorder="1" applyAlignment="1">
      <alignment horizontal="right"/>
    </xf>
    <xf numFmtId="3" fontId="19" fillId="0" borderId="233" xfId="10" applyNumberFormat="1" applyFont="1" applyFill="1" applyBorder="1" applyAlignment="1">
      <alignment horizontal="center"/>
    </xf>
    <xf numFmtId="3" fontId="19" fillId="0" borderId="234" xfId="10" applyNumberFormat="1" applyFont="1" applyFill="1" applyBorder="1" applyAlignment="1">
      <alignment horizontal="center"/>
    </xf>
    <xf numFmtId="3" fontId="32" fillId="0" borderId="234" xfId="5" applyNumberFormat="1" applyFont="1" applyFill="1" applyBorder="1" applyAlignment="1">
      <alignment horizontal="left" indent="1"/>
    </xf>
    <xf numFmtId="3" fontId="19" fillId="0" borderId="234" xfId="5" applyNumberFormat="1" applyFont="1" applyFill="1" applyBorder="1" applyAlignment="1">
      <alignment horizontal="center" vertical="center"/>
    </xf>
    <xf numFmtId="3" fontId="21" fillId="0" borderId="234" xfId="10" applyNumberFormat="1" applyFont="1" applyFill="1" applyBorder="1" applyAlignment="1">
      <alignment horizontal="right"/>
    </xf>
    <xf numFmtId="3" fontId="7" fillId="3" borderId="234" xfId="10" applyNumberFormat="1" applyFont="1" applyFill="1" applyBorder="1" applyAlignment="1">
      <alignment horizontal="right"/>
    </xf>
    <xf numFmtId="3" fontId="21" fillId="0" borderId="235" xfId="10" applyNumberFormat="1" applyFont="1" applyFill="1" applyBorder="1" applyAlignment="1">
      <alignment horizontal="right"/>
    </xf>
    <xf numFmtId="3" fontId="21" fillId="0" borderId="236" xfId="10" applyNumberFormat="1" applyFont="1" applyFill="1" applyBorder="1" applyAlignment="1">
      <alignment horizontal="right"/>
    </xf>
    <xf numFmtId="3" fontId="21" fillId="0" borderId="237" xfId="10" applyNumberFormat="1" applyFont="1" applyFill="1" applyBorder="1" applyAlignment="1">
      <alignment horizontal="right"/>
    </xf>
    <xf numFmtId="3" fontId="19" fillId="0" borderId="235" xfId="10" applyNumberFormat="1" applyFont="1" applyFill="1" applyBorder="1" applyAlignment="1">
      <alignment horizontal="right"/>
    </xf>
    <xf numFmtId="3" fontId="21" fillId="0" borderId="238" xfId="10" applyNumberFormat="1" applyFont="1" applyFill="1" applyBorder="1" applyAlignment="1">
      <alignment horizontal="right"/>
    </xf>
    <xf numFmtId="3" fontId="32" fillId="0" borderId="20" xfId="5" applyNumberFormat="1" applyFont="1" applyFill="1" applyBorder="1" applyAlignment="1">
      <alignment horizontal="left" indent="1"/>
    </xf>
    <xf numFmtId="3" fontId="19" fillId="0" borderId="20" xfId="10" applyNumberFormat="1" applyFont="1" applyFill="1" applyBorder="1" applyAlignment="1">
      <alignment horizontal="center" vertical="center" wrapText="1"/>
    </xf>
    <xf numFmtId="3" fontId="21" fillId="0" borderId="200" xfId="19" applyNumberFormat="1" applyFont="1" applyFill="1" applyBorder="1" applyAlignment="1">
      <alignment wrapText="1"/>
    </xf>
    <xf numFmtId="3" fontId="19" fillId="0" borderId="200" xfId="10" applyNumberFormat="1" applyFont="1" applyFill="1" applyBorder="1" applyAlignment="1">
      <alignment horizontal="center" vertical="center" wrapText="1"/>
    </xf>
    <xf numFmtId="3" fontId="19" fillId="0" borderId="239" xfId="10" applyNumberFormat="1" applyFont="1" applyFill="1" applyBorder="1" applyAlignment="1">
      <alignment horizontal="center"/>
    </xf>
    <xf numFmtId="3" fontId="19" fillId="0" borderId="234" xfId="10" applyNumberFormat="1" applyFont="1" applyFill="1" applyBorder="1" applyAlignment="1">
      <alignment horizontal="center" vertical="center" wrapText="1"/>
    </xf>
    <xf numFmtId="3" fontId="19" fillId="0" borderId="20" xfId="5" applyNumberFormat="1" applyFont="1" applyFill="1" applyBorder="1" applyAlignment="1">
      <alignment horizontal="center" vertical="center"/>
    </xf>
    <xf numFmtId="3" fontId="19" fillId="0" borderId="240" xfId="10" applyNumberFormat="1" applyFont="1" applyFill="1" applyBorder="1" applyAlignment="1">
      <alignment horizontal="center"/>
    </xf>
    <xf numFmtId="3" fontId="19" fillId="0" borderId="198" xfId="10" applyNumberFormat="1" applyFont="1" applyFill="1" applyBorder="1" applyAlignment="1">
      <alignment horizontal="center"/>
    </xf>
    <xf numFmtId="3" fontId="21" fillId="0" borderId="198" xfId="10" applyNumberFormat="1" applyFont="1" applyFill="1" applyBorder="1" applyAlignment="1">
      <alignment vertical="center" wrapText="1"/>
    </xf>
    <xf numFmtId="3" fontId="21" fillId="0" borderId="198" xfId="10" applyNumberFormat="1" applyFont="1" applyFill="1" applyBorder="1" applyAlignment="1">
      <alignment horizontal="right" vertical="center"/>
    </xf>
    <xf numFmtId="3" fontId="32" fillId="0" borderId="234" xfId="19" applyNumberFormat="1" applyFont="1" applyFill="1" applyBorder="1" applyAlignment="1">
      <alignment horizontal="left" wrapText="1" indent="1"/>
    </xf>
    <xf numFmtId="3" fontId="21" fillId="0" borderId="242" xfId="10" applyNumberFormat="1" applyFont="1" applyFill="1" applyBorder="1" applyAlignment="1">
      <alignment horizontal="right"/>
    </xf>
    <xf numFmtId="3" fontId="30" fillId="0" borderId="98" xfId="10" applyNumberFormat="1" applyFont="1" applyFill="1" applyBorder="1" applyAlignment="1">
      <alignment horizontal="center" vertical="center" wrapText="1"/>
    </xf>
    <xf numFmtId="3" fontId="30" fillId="0" borderId="98" xfId="5" applyNumberFormat="1" applyFont="1" applyFill="1" applyBorder="1" applyAlignment="1">
      <alignment horizontal="center" vertical="center" wrapText="1"/>
    </xf>
    <xf numFmtId="3" fontId="30" fillId="0" borderId="98" xfId="10" applyNumberFormat="1" applyFont="1" applyFill="1" applyBorder="1" applyAlignment="1">
      <alignment horizontal="center" vertical="center" wrapText="1" shrinkToFit="1"/>
    </xf>
    <xf numFmtId="3" fontId="30" fillId="0" borderId="110" xfId="5" applyNumberFormat="1" applyFont="1" applyFill="1" applyBorder="1" applyAlignment="1">
      <alignment horizontal="center" vertical="center" wrapText="1"/>
    </xf>
    <xf numFmtId="3" fontId="30" fillId="0" borderId="125" xfId="5" applyNumberFormat="1" applyFont="1" applyFill="1" applyBorder="1" applyAlignment="1">
      <alignment horizontal="center" vertical="center" wrapText="1"/>
    </xf>
    <xf numFmtId="3" fontId="19" fillId="0" borderId="200" xfId="10" applyNumberFormat="1" applyFont="1" applyFill="1" applyBorder="1" applyAlignment="1">
      <alignment horizontal="right"/>
    </xf>
    <xf numFmtId="3" fontId="19" fillId="0" borderId="243" xfId="10" applyNumberFormat="1" applyFont="1" applyFill="1" applyBorder="1" applyAlignment="1">
      <alignment horizontal="center"/>
    </xf>
    <xf numFmtId="3" fontId="19" fillId="0" borderId="244" xfId="10" applyNumberFormat="1" applyFont="1" applyFill="1" applyBorder="1" applyAlignment="1">
      <alignment horizontal="center"/>
    </xf>
    <xf numFmtId="3" fontId="21" fillId="0" borderId="244" xfId="10" applyNumberFormat="1" applyFont="1" applyFill="1" applyBorder="1" applyAlignment="1">
      <alignment horizontal="right"/>
    </xf>
    <xf numFmtId="3" fontId="7" fillId="3" borderId="244" xfId="10" applyNumberFormat="1" applyFont="1" applyFill="1" applyBorder="1" applyAlignment="1">
      <alignment horizontal="right"/>
    </xf>
    <xf numFmtId="3" fontId="21" fillId="0" borderId="245" xfId="10" applyNumberFormat="1" applyFont="1" applyFill="1" applyBorder="1" applyAlignment="1">
      <alignment horizontal="right"/>
    </xf>
    <xf numFmtId="3" fontId="21" fillId="0" borderId="246" xfId="10" applyNumberFormat="1" applyFont="1" applyFill="1" applyBorder="1" applyAlignment="1">
      <alignment horizontal="right"/>
    </xf>
    <xf numFmtId="3" fontId="19" fillId="0" borderId="245" xfId="10" applyNumberFormat="1" applyFont="1" applyFill="1" applyBorder="1" applyAlignment="1">
      <alignment horizontal="right"/>
    </xf>
    <xf numFmtId="3" fontId="6" fillId="3" borderId="3" xfId="10" applyNumberFormat="1" applyFont="1" applyFill="1" applyBorder="1"/>
    <xf numFmtId="3" fontId="13" fillId="3" borderId="3" xfId="10" applyNumberFormat="1" applyFont="1" applyFill="1" applyBorder="1" applyAlignment="1">
      <alignment horizontal="center" vertical="top"/>
    </xf>
    <xf numFmtId="3" fontId="6" fillId="3" borderId="3" xfId="10" applyNumberFormat="1" applyFont="1" applyFill="1" applyBorder="1" applyAlignment="1">
      <alignment wrapText="1"/>
    </xf>
    <xf numFmtId="3" fontId="47" fillId="3" borderId="3" xfId="10" applyNumberFormat="1" applyFont="1" applyFill="1" applyBorder="1" applyAlignment="1">
      <alignment horizontal="center" vertical="center" wrapText="1"/>
    </xf>
    <xf numFmtId="3" fontId="7" fillId="3" borderId="3" xfId="10" applyNumberFormat="1" applyFont="1" applyFill="1" applyBorder="1" applyAlignment="1">
      <alignment horizontal="center" wrapText="1"/>
    </xf>
    <xf numFmtId="3" fontId="7" fillId="3" borderId="4" xfId="10" applyNumberFormat="1" applyFont="1" applyFill="1" applyBorder="1" applyAlignment="1">
      <alignment horizontal="right"/>
    </xf>
    <xf numFmtId="3" fontId="6" fillId="3" borderId="128" xfId="10" applyNumberFormat="1" applyFont="1" applyFill="1" applyBorder="1" applyAlignment="1">
      <alignment horizontal="right"/>
    </xf>
    <xf numFmtId="3" fontId="6" fillId="3" borderId="7" xfId="10" applyNumberFormat="1" applyFont="1" applyFill="1" applyBorder="1" applyAlignment="1">
      <alignment horizontal="right"/>
    </xf>
    <xf numFmtId="3" fontId="6" fillId="3" borderId="3" xfId="10" applyNumberFormat="1" applyFont="1" applyFill="1" applyBorder="1" applyAlignment="1">
      <alignment horizontal="right"/>
    </xf>
    <xf numFmtId="3" fontId="6" fillId="3" borderId="4" xfId="10" applyNumberFormat="1" applyFont="1" applyFill="1" applyBorder="1" applyAlignment="1">
      <alignment horizontal="right"/>
    </xf>
    <xf numFmtId="3" fontId="6" fillId="3" borderId="127" xfId="10" applyNumberFormat="1" applyFont="1" applyFill="1" applyBorder="1" applyAlignment="1">
      <alignment horizontal="right"/>
    </xf>
    <xf numFmtId="3" fontId="45" fillId="3" borderId="0" xfId="0" applyNumberFormat="1" applyFont="1" applyFill="1" applyAlignment="1">
      <alignment wrapText="1"/>
    </xf>
    <xf numFmtId="3" fontId="7" fillId="3" borderId="0" xfId="10" applyNumberFormat="1" applyFont="1" applyFill="1" applyAlignment="1">
      <alignment horizontal="right"/>
    </xf>
    <xf numFmtId="3" fontId="7" fillId="3" borderId="0" xfId="10" applyNumberFormat="1" applyFont="1" applyFill="1"/>
    <xf numFmtId="3" fontId="15" fillId="3" borderId="0" xfId="10" applyNumberFormat="1" applyFont="1" applyFill="1" applyAlignment="1">
      <alignment horizontal="center" vertical="top"/>
    </xf>
    <xf numFmtId="3" fontId="7" fillId="3" borderId="0" xfId="10" applyNumberFormat="1" applyFont="1" applyFill="1" applyAlignment="1">
      <alignment wrapText="1"/>
    </xf>
    <xf numFmtId="3" fontId="6" fillId="3" borderId="0" xfId="10" applyNumberFormat="1" applyFont="1" applyFill="1" applyAlignment="1">
      <alignment wrapText="1"/>
    </xf>
    <xf numFmtId="3" fontId="7" fillId="3" borderId="0" xfId="10" applyNumberFormat="1" applyFont="1" applyFill="1" applyAlignment="1">
      <alignment horizontal="center" wrapText="1"/>
    </xf>
    <xf numFmtId="0" fontId="45" fillId="3" borderId="0" xfId="0" applyFont="1" applyFill="1" applyAlignment="1">
      <alignment wrapText="1"/>
    </xf>
    <xf numFmtId="0" fontId="84" fillId="3" borderId="0" xfId="0" applyFont="1" applyFill="1"/>
    <xf numFmtId="3" fontId="14" fillId="0" borderId="0" xfId="8" applyNumberFormat="1" applyFont="1" applyBorder="1" applyAlignment="1">
      <alignment vertical="center"/>
    </xf>
    <xf numFmtId="3" fontId="6" fillId="0" borderId="3" xfId="10" applyNumberFormat="1" applyFont="1" applyFill="1" applyBorder="1" applyAlignment="1">
      <alignment horizontal="right"/>
    </xf>
    <xf numFmtId="3" fontId="6" fillId="0" borderId="4" xfId="10" applyNumberFormat="1" applyFont="1" applyFill="1" applyBorder="1" applyAlignment="1">
      <alignment horizontal="right"/>
    </xf>
    <xf numFmtId="3" fontId="6" fillId="0" borderId="13" xfId="10" applyNumberFormat="1" applyFont="1" applyFill="1" applyBorder="1" applyAlignment="1">
      <alignment horizontal="right"/>
    </xf>
    <xf numFmtId="3" fontId="6" fillId="0" borderId="7" xfId="10" applyNumberFormat="1" applyFont="1" applyFill="1" applyBorder="1" applyAlignment="1">
      <alignment horizontal="right"/>
    </xf>
    <xf numFmtId="3" fontId="6" fillId="0" borderId="234" xfId="10" applyNumberFormat="1" applyFont="1" applyFill="1" applyBorder="1" applyAlignment="1">
      <alignment horizontal="right"/>
    </xf>
    <xf numFmtId="3" fontId="6" fillId="0" borderId="235" xfId="10" applyNumberFormat="1" applyFont="1" applyFill="1" applyBorder="1" applyAlignment="1">
      <alignment horizontal="right"/>
    </xf>
    <xf numFmtId="3" fontId="6" fillId="0" borderId="241" xfId="10" applyNumberFormat="1" applyFont="1" applyFill="1" applyBorder="1" applyAlignment="1">
      <alignment horizontal="right"/>
    </xf>
    <xf numFmtId="3" fontId="6" fillId="0" borderId="237" xfId="10" applyNumberFormat="1" applyFont="1" applyFill="1" applyBorder="1" applyAlignment="1">
      <alignment horizontal="right"/>
    </xf>
    <xf numFmtId="0" fontId="46" fillId="3" borderId="0" xfId="0" applyFont="1" applyFill="1" applyAlignment="1">
      <alignment wrapText="1"/>
    </xf>
    <xf numFmtId="0" fontId="46" fillId="3" borderId="0" xfId="0" applyFont="1" applyFill="1"/>
    <xf numFmtId="3" fontId="15" fillId="3" borderId="0" xfId="10" applyNumberFormat="1" applyFont="1" applyFill="1"/>
    <xf numFmtId="3" fontId="13" fillId="3" borderId="0" xfId="10" applyNumberFormat="1" applyFont="1" applyFill="1" applyBorder="1" applyAlignment="1">
      <alignment horizontal="left"/>
    </xf>
    <xf numFmtId="3" fontId="15" fillId="3" borderId="0" xfId="10" applyNumberFormat="1" applyFont="1" applyFill="1" applyBorder="1" applyAlignment="1">
      <alignment horizontal="center"/>
    </xf>
    <xf numFmtId="3" fontId="15" fillId="3" borderId="0" xfId="10" applyNumberFormat="1" applyFont="1" applyFill="1" applyAlignment="1">
      <alignment horizontal="right"/>
    </xf>
    <xf numFmtId="3" fontId="7" fillId="3" borderId="0" xfId="10" applyNumberFormat="1" applyFont="1" applyFill="1" applyAlignment="1">
      <alignment vertical="center"/>
    </xf>
    <xf numFmtId="0" fontId="6" fillId="3" borderId="0" xfId="10" applyFont="1" applyFill="1" applyBorder="1" applyAlignment="1">
      <alignment wrapText="1"/>
    </xf>
    <xf numFmtId="0" fontId="7" fillId="3" borderId="0" xfId="10" applyFont="1" applyFill="1" applyBorder="1" applyAlignment="1">
      <alignment horizontal="center" wrapText="1"/>
    </xf>
    <xf numFmtId="0" fontId="1" fillId="3" borderId="0" xfId="4" applyFont="1" applyFill="1"/>
    <xf numFmtId="3" fontId="7" fillId="3" borderId="0" xfId="10" applyNumberFormat="1" applyFont="1" applyFill="1" applyBorder="1" applyAlignment="1">
      <alignment horizontal="right"/>
    </xf>
    <xf numFmtId="3" fontId="14" fillId="3" borderId="0" xfId="10" applyNumberFormat="1" applyFont="1" applyFill="1" applyAlignment="1">
      <alignment horizontal="center"/>
    </xf>
    <xf numFmtId="3" fontId="15" fillId="3" borderId="0" xfId="10" applyNumberFormat="1" applyFont="1" applyFill="1" applyBorder="1" applyAlignment="1">
      <alignment horizontal="center" vertical="top"/>
    </xf>
    <xf numFmtId="3" fontId="14" fillId="3" borderId="0" xfId="10" applyNumberFormat="1" applyFont="1" applyFill="1" applyBorder="1" applyAlignment="1">
      <alignment horizontal="center" wrapText="1"/>
    </xf>
    <xf numFmtId="3" fontId="10" fillId="3" borderId="0" xfId="10" applyNumberFormat="1" applyFont="1" applyFill="1" applyAlignment="1">
      <alignment horizontal="center"/>
    </xf>
    <xf numFmtId="3" fontId="14" fillId="3" borderId="0" xfId="10" applyNumberFormat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3" fontId="7" fillId="3" borderId="9" xfId="5" applyNumberFormat="1" applyFont="1" applyFill="1" applyBorder="1" applyAlignment="1">
      <alignment horizontal="center" vertical="center" wrapText="1"/>
    </xf>
    <xf numFmtId="3" fontId="6" fillId="3" borderId="4" xfId="10" applyNumberFormat="1" applyFont="1" applyFill="1" applyBorder="1"/>
    <xf numFmtId="3" fontId="13" fillId="3" borderId="3" xfId="10" applyNumberFormat="1" applyFont="1" applyFill="1" applyBorder="1" applyAlignment="1">
      <alignment horizontal="center" vertical="center"/>
    </xf>
    <xf numFmtId="3" fontId="6" fillId="3" borderId="3" xfId="10" applyNumberFormat="1" applyFont="1" applyFill="1" applyBorder="1" applyAlignment="1">
      <alignment horizontal="center" vertical="center" wrapText="1"/>
    </xf>
    <xf numFmtId="3" fontId="6" fillId="3" borderId="3" xfId="10" applyNumberFormat="1" applyFont="1" applyFill="1" applyBorder="1" applyAlignment="1">
      <alignment horizontal="center" vertical="center"/>
    </xf>
    <xf numFmtId="3" fontId="6" fillId="3" borderId="3" xfId="19" applyNumberFormat="1" applyFont="1" applyFill="1" applyBorder="1" applyAlignment="1">
      <alignment horizontal="left" wrapText="1"/>
    </xf>
    <xf numFmtId="3" fontId="7" fillId="3" borderId="3" xfId="19" applyNumberFormat="1" applyFont="1" applyFill="1" applyBorder="1" applyAlignment="1">
      <alignment horizontal="center" wrapText="1"/>
    </xf>
    <xf numFmtId="3" fontId="15" fillId="3" borderId="3" xfId="10" applyNumberFormat="1" applyFont="1" applyFill="1" applyBorder="1" applyAlignment="1">
      <alignment horizontal="center"/>
    </xf>
    <xf numFmtId="0" fontId="6" fillId="3" borderId="3" xfId="0" applyFont="1" applyFill="1" applyBorder="1"/>
    <xf numFmtId="3" fontId="6" fillId="3" borderId="3" xfId="10" applyNumberFormat="1" applyFont="1" applyFill="1" applyBorder="1" applyAlignment="1">
      <alignment horizontal="center" vertical="top"/>
    </xf>
    <xf numFmtId="3" fontId="6" fillId="3" borderId="3" xfId="10" applyNumberFormat="1" applyFont="1" applyFill="1" applyBorder="1" applyAlignment="1">
      <alignment horizontal="left" wrapText="1"/>
    </xf>
    <xf numFmtId="3" fontId="6" fillId="3" borderId="3" xfId="10" applyNumberFormat="1" applyFont="1" applyFill="1" applyBorder="1" applyAlignment="1">
      <alignment vertical="center"/>
    </xf>
    <xf numFmtId="3" fontId="6" fillId="3" borderId="3" xfId="10" applyNumberFormat="1" applyFont="1" applyFill="1" applyBorder="1" applyAlignment="1">
      <alignment vertical="center" wrapText="1"/>
    </xf>
    <xf numFmtId="3" fontId="7" fillId="3" borderId="3" xfId="10" applyNumberFormat="1" applyFont="1" applyFill="1" applyBorder="1" applyAlignment="1">
      <alignment horizontal="right" vertical="center"/>
    </xf>
    <xf numFmtId="3" fontId="7" fillId="3" borderId="4" xfId="10" applyNumberFormat="1" applyFont="1" applyFill="1" applyBorder="1" applyAlignment="1">
      <alignment horizontal="right" vertical="center"/>
    </xf>
    <xf numFmtId="3" fontId="6" fillId="3" borderId="7" xfId="10" applyNumberFormat="1" applyFont="1" applyFill="1" applyBorder="1" applyAlignment="1">
      <alignment horizontal="right" vertical="center"/>
    </xf>
    <xf numFmtId="3" fontId="6" fillId="3" borderId="3" xfId="10" applyNumberFormat="1" applyFont="1" applyFill="1" applyBorder="1" applyAlignment="1">
      <alignment horizontal="right" vertical="center"/>
    </xf>
    <xf numFmtId="3" fontId="6" fillId="3" borderId="4" xfId="10" applyNumberFormat="1" applyFont="1" applyFill="1" applyBorder="1" applyAlignment="1">
      <alignment horizontal="right" vertical="center"/>
    </xf>
    <xf numFmtId="3" fontId="13" fillId="3" borderId="3" xfId="10" applyNumberFormat="1" applyFont="1" applyFill="1" applyBorder="1" applyAlignment="1">
      <alignment horizontal="center"/>
    </xf>
    <xf numFmtId="0" fontId="6" fillId="3" borderId="3" xfId="21" applyFont="1" applyFill="1" applyBorder="1" applyAlignment="1">
      <alignment horizontal="left" wrapText="1"/>
    </xf>
    <xf numFmtId="0" fontId="6" fillId="3" borderId="3" xfId="21" applyFont="1" applyFill="1" applyBorder="1" applyAlignment="1">
      <alignment horizontal="center" vertical="center" wrapText="1"/>
    </xf>
    <xf numFmtId="3" fontId="7" fillId="3" borderId="3" xfId="10" applyNumberFormat="1" applyFont="1" applyFill="1" applyBorder="1" applyAlignment="1">
      <alignment horizontal="center"/>
    </xf>
    <xf numFmtId="3" fontId="47" fillId="3" borderId="3" xfId="10" applyNumberFormat="1" applyFont="1" applyFill="1" applyBorder="1" applyAlignment="1">
      <alignment wrapText="1"/>
    </xf>
    <xf numFmtId="3" fontId="48" fillId="3" borderId="3" xfId="10" applyNumberFormat="1" applyFont="1" applyFill="1" applyBorder="1" applyAlignment="1">
      <alignment horizontal="center" wrapText="1"/>
    </xf>
    <xf numFmtId="3" fontId="47" fillId="3" borderId="3" xfId="10" applyNumberFormat="1" applyFont="1" applyFill="1" applyBorder="1"/>
    <xf numFmtId="3" fontId="47" fillId="3" borderId="3" xfId="10" applyNumberFormat="1" applyFont="1" applyFill="1" applyBorder="1" applyAlignment="1">
      <alignment horizontal="center" vertical="top"/>
    </xf>
    <xf numFmtId="3" fontId="47" fillId="3" borderId="7" xfId="10" applyNumberFormat="1" applyFont="1" applyFill="1" applyBorder="1" applyAlignment="1">
      <alignment horizontal="right"/>
    </xf>
    <xf numFmtId="3" fontId="47" fillId="3" borderId="3" xfId="10" applyNumberFormat="1" applyFont="1" applyFill="1" applyBorder="1" applyAlignment="1">
      <alignment horizontal="right"/>
    </xf>
    <xf numFmtId="3" fontId="47" fillId="3" borderId="4" xfId="10" applyNumberFormat="1" applyFont="1" applyFill="1" applyBorder="1" applyAlignment="1">
      <alignment horizontal="right"/>
    </xf>
    <xf numFmtId="3" fontId="6" fillId="3" borderId="3" xfId="10" applyNumberFormat="1" applyFont="1" applyFill="1" applyBorder="1" applyAlignment="1">
      <alignment horizontal="center"/>
    </xf>
    <xf numFmtId="3" fontId="38" fillId="3" borderId="3" xfId="10" applyNumberFormat="1" applyFont="1" applyFill="1" applyBorder="1" applyAlignment="1">
      <alignment wrapText="1"/>
    </xf>
    <xf numFmtId="3" fontId="37" fillId="3" borderId="3" xfId="10" applyNumberFormat="1" applyFont="1" applyFill="1" applyBorder="1" applyAlignment="1">
      <alignment horizontal="center" wrapText="1"/>
    </xf>
    <xf numFmtId="0" fontId="47" fillId="3" borderId="3" xfId="4" applyFont="1" applyFill="1" applyBorder="1" applyAlignment="1">
      <alignment wrapText="1"/>
    </xf>
    <xf numFmtId="0" fontId="48" fillId="3" borderId="3" xfId="4" applyFont="1" applyFill="1" applyBorder="1" applyAlignment="1">
      <alignment horizontal="center" wrapText="1"/>
    </xf>
    <xf numFmtId="3" fontId="6" fillId="3" borderId="26" xfId="10" applyNumberFormat="1" applyFont="1" applyFill="1" applyBorder="1"/>
    <xf numFmtId="3" fontId="13" fillId="3" borderId="20" xfId="10" applyNumberFormat="1" applyFont="1" applyFill="1" applyBorder="1" applyAlignment="1">
      <alignment horizontal="center" vertical="top"/>
    </xf>
    <xf numFmtId="3" fontId="47" fillId="3" borderId="20" xfId="10" applyNumberFormat="1" applyFont="1" applyFill="1" applyBorder="1" applyAlignment="1">
      <alignment horizontal="center" vertical="center" wrapText="1"/>
    </xf>
    <xf numFmtId="3" fontId="7" fillId="3" borderId="20" xfId="10" applyNumberFormat="1" applyFont="1" applyFill="1" applyBorder="1" applyAlignment="1">
      <alignment horizontal="center" wrapText="1"/>
    </xf>
    <xf numFmtId="3" fontId="7" fillId="3" borderId="26" xfId="10" applyNumberFormat="1" applyFont="1" applyFill="1" applyBorder="1" applyAlignment="1">
      <alignment horizontal="right"/>
    </xf>
    <xf numFmtId="3" fontId="6" fillId="3" borderId="21" xfId="10" applyNumberFormat="1" applyFont="1" applyFill="1" applyBorder="1" applyAlignment="1">
      <alignment horizontal="right"/>
    </xf>
    <xf numFmtId="3" fontId="6" fillId="3" borderId="20" xfId="10" applyNumberFormat="1" applyFont="1" applyFill="1" applyBorder="1" applyAlignment="1">
      <alignment horizontal="right"/>
    </xf>
    <xf numFmtId="3" fontId="6" fillId="3" borderId="26" xfId="10" applyNumberFormat="1" applyFont="1" applyFill="1" applyBorder="1" applyAlignment="1">
      <alignment horizontal="right"/>
    </xf>
    <xf numFmtId="3" fontId="6" fillId="3" borderId="192" xfId="10" applyNumberFormat="1" applyFont="1" applyFill="1" applyBorder="1"/>
    <xf numFmtId="3" fontId="6" fillId="3" borderId="98" xfId="10" applyNumberFormat="1" applyFont="1" applyFill="1" applyBorder="1" applyAlignment="1">
      <alignment horizontal="center" vertical="top"/>
    </xf>
    <xf numFmtId="3" fontId="47" fillId="3" borderId="98" xfId="10" applyNumberFormat="1" applyFont="1" applyFill="1" applyBorder="1" applyAlignment="1">
      <alignment horizontal="center" vertical="center" wrapText="1"/>
    </xf>
    <xf numFmtId="3" fontId="7" fillId="3" borderId="98" xfId="10" applyNumberFormat="1" applyFont="1" applyFill="1" applyBorder="1" applyAlignment="1">
      <alignment horizontal="center" wrapText="1"/>
    </xf>
    <xf numFmtId="3" fontId="7" fillId="3" borderId="98" xfId="10" applyNumberFormat="1" applyFont="1" applyFill="1" applyBorder="1" applyAlignment="1">
      <alignment horizontal="right"/>
    </xf>
    <xf numFmtId="3" fontId="6" fillId="3" borderId="125" xfId="10" applyNumberFormat="1" applyFont="1" applyFill="1" applyBorder="1" applyAlignment="1">
      <alignment horizontal="right"/>
    </xf>
    <xf numFmtId="3" fontId="6" fillId="3" borderId="98" xfId="10" applyNumberFormat="1" applyFont="1" applyFill="1" applyBorder="1" applyAlignment="1">
      <alignment horizontal="right"/>
    </xf>
    <xf numFmtId="3" fontId="6" fillId="3" borderId="110" xfId="10" applyNumberFormat="1" applyFont="1" applyFill="1" applyBorder="1" applyAlignment="1">
      <alignment horizontal="right"/>
    </xf>
    <xf numFmtId="3" fontId="7" fillId="3" borderId="110" xfId="10" applyNumberFormat="1" applyFont="1" applyFill="1" applyBorder="1" applyAlignment="1">
      <alignment horizontal="right"/>
    </xf>
    <xf numFmtId="3" fontId="6" fillId="3" borderId="124" xfId="10" applyNumberFormat="1" applyFont="1" applyFill="1" applyBorder="1" applyAlignment="1">
      <alignment horizontal="right"/>
    </xf>
    <xf numFmtId="3" fontId="6" fillId="3" borderId="123" xfId="10" applyNumberFormat="1" applyFont="1" applyFill="1" applyBorder="1"/>
    <xf numFmtId="3" fontId="6" fillId="3" borderId="194" xfId="10" applyNumberFormat="1" applyFont="1" applyFill="1" applyBorder="1" applyAlignment="1">
      <alignment horizontal="center" vertical="center"/>
    </xf>
    <xf numFmtId="3" fontId="6" fillId="3" borderId="194" xfId="10" applyNumberFormat="1" applyFont="1" applyFill="1" applyBorder="1" applyAlignment="1">
      <alignment horizontal="center" vertical="center" wrapText="1"/>
    </xf>
    <xf numFmtId="3" fontId="7" fillId="3" borderId="194" xfId="19" applyNumberFormat="1" applyFont="1" applyFill="1" applyBorder="1" applyAlignment="1">
      <alignment horizontal="center" wrapText="1"/>
    </xf>
    <xf numFmtId="3" fontId="7" fillId="3" borderId="194" xfId="10" applyNumberFormat="1" applyFont="1" applyFill="1" applyBorder="1" applyAlignment="1">
      <alignment horizontal="right"/>
    </xf>
    <xf numFmtId="3" fontId="7" fillId="3" borderId="195" xfId="10" applyNumberFormat="1" applyFont="1" applyFill="1" applyBorder="1" applyAlignment="1">
      <alignment horizontal="right"/>
    </xf>
    <xf numFmtId="3" fontId="6" fillId="3" borderId="247" xfId="10" applyNumberFormat="1" applyFont="1" applyFill="1" applyBorder="1" applyAlignment="1">
      <alignment horizontal="right"/>
    </xf>
    <xf numFmtId="3" fontId="6" fillId="3" borderId="123" xfId="10" applyNumberFormat="1" applyFont="1" applyFill="1" applyBorder="1" applyAlignment="1">
      <alignment horizontal="right"/>
    </xf>
    <xf numFmtId="3" fontId="6" fillId="3" borderId="194" xfId="10" applyNumberFormat="1" applyFont="1" applyFill="1" applyBorder="1" applyAlignment="1">
      <alignment horizontal="right"/>
    </xf>
    <xf numFmtId="3" fontId="6" fillId="3" borderId="193" xfId="10" applyNumberFormat="1" applyFont="1" applyFill="1" applyBorder="1" applyAlignment="1">
      <alignment horizontal="right"/>
    </xf>
    <xf numFmtId="3" fontId="6" fillId="3" borderId="8" xfId="10" applyNumberFormat="1" applyFont="1" applyFill="1" applyBorder="1"/>
    <xf numFmtId="3" fontId="6" fillId="3" borderId="5" xfId="10" applyNumberFormat="1" applyFont="1" applyFill="1" applyBorder="1" applyAlignment="1">
      <alignment horizontal="center" vertical="center"/>
    </xf>
    <xf numFmtId="3" fontId="6" fillId="3" borderId="5" xfId="19" applyNumberFormat="1" applyFont="1" applyFill="1" applyBorder="1" applyAlignment="1">
      <alignment horizontal="left" wrapText="1"/>
    </xf>
    <xf numFmtId="3" fontId="6" fillId="3" borderId="5" xfId="10" applyNumberFormat="1" applyFont="1" applyFill="1" applyBorder="1" applyAlignment="1">
      <alignment horizontal="center" vertical="center" wrapText="1"/>
    </xf>
    <xf numFmtId="3" fontId="7" fillId="3" borderId="5" xfId="19" applyNumberFormat="1" applyFont="1" applyFill="1" applyBorder="1" applyAlignment="1">
      <alignment horizontal="center" wrapText="1"/>
    </xf>
    <xf numFmtId="3" fontId="7" fillId="3" borderId="5" xfId="10" applyNumberFormat="1" applyFont="1" applyFill="1" applyBorder="1" applyAlignment="1">
      <alignment horizontal="right"/>
    </xf>
    <xf numFmtId="3" fontId="7" fillId="3" borderId="53" xfId="10" applyNumberFormat="1" applyFont="1" applyFill="1" applyBorder="1" applyAlignment="1">
      <alignment horizontal="right"/>
    </xf>
    <xf numFmtId="3" fontId="6" fillId="3" borderId="196" xfId="10" applyNumberFormat="1" applyFont="1" applyFill="1" applyBorder="1" applyAlignment="1">
      <alignment horizontal="right"/>
    </xf>
    <xf numFmtId="3" fontId="6" fillId="3" borderId="8" xfId="10" applyNumberFormat="1" applyFont="1" applyFill="1" applyBorder="1" applyAlignment="1">
      <alignment horizontal="right"/>
    </xf>
    <xf numFmtId="3" fontId="6" fillId="3" borderId="5" xfId="10" applyNumberFormat="1" applyFont="1" applyFill="1" applyBorder="1" applyAlignment="1">
      <alignment horizontal="right"/>
    </xf>
    <xf numFmtId="3" fontId="7" fillId="3" borderId="101" xfId="10" applyNumberFormat="1" applyFont="1" applyFill="1" applyBorder="1" applyAlignment="1">
      <alignment horizontal="right"/>
    </xf>
    <xf numFmtId="3" fontId="6" fillId="3" borderId="130" xfId="10" applyNumberFormat="1" applyFont="1" applyFill="1" applyBorder="1" applyAlignment="1">
      <alignment horizontal="right"/>
    </xf>
    <xf numFmtId="3" fontId="15" fillId="3" borderId="15" xfId="10" applyNumberFormat="1" applyFont="1" applyFill="1" applyBorder="1" applyAlignment="1">
      <alignment horizontal="center" vertical="center"/>
    </xf>
    <xf numFmtId="3" fontId="15" fillId="3" borderId="5" xfId="10" applyNumberFormat="1" applyFont="1" applyFill="1" applyBorder="1" applyAlignment="1">
      <alignment horizontal="center" vertical="center"/>
    </xf>
    <xf numFmtId="3" fontId="6" fillId="3" borderId="5" xfId="10" applyNumberFormat="1" applyFont="1" applyFill="1" applyBorder="1" applyAlignment="1">
      <alignment vertical="center" wrapText="1"/>
    </xf>
    <xf numFmtId="3" fontId="7" fillId="3" borderId="5" xfId="10" applyNumberFormat="1" applyFont="1" applyFill="1" applyBorder="1" applyAlignment="1">
      <alignment horizontal="center" wrapText="1"/>
    </xf>
    <xf numFmtId="3" fontId="6" fillId="3" borderId="5" xfId="10" applyNumberFormat="1" applyFont="1" applyFill="1" applyBorder="1" applyAlignment="1">
      <alignment horizontal="right" vertical="center"/>
    </xf>
    <xf numFmtId="3" fontId="49" fillId="3" borderId="0" xfId="10" applyNumberFormat="1" applyFont="1" applyFill="1" applyAlignment="1">
      <alignment horizontal="right"/>
    </xf>
    <xf numFmtId="3" fontId="7" fillId="3" borderId="0" xfId="10" applyNumberFormat="1" applyFont="1" applyFill="1" applyAlignment="1">
      <alignment horizontal="left"/>
    </xf>
    <xf numFmtId="3" fontId="6" fillId="3" borderId="98" xfId="10" applyNumberFormat="1" applyFont="1" applyFill="1" applyBorder="1" applyAlignment="1">
      <alignment horizontal="left" wrapText="1"/>
    </xf>
    <xf numFmtId="3" fontId="63" fillId="3" borderId="3" xfId="19" applyNumberFormat="1" applyFont="1" applyFill="1" applyBorder="1" applyAlignment="1">
      <alignment horizontal="left" wrapText="1" indent="1"/>
    </xf>
    <xf numFmtId="0" fontId="68" fillId="0" borderId="0" xfId="0" applyFont="1"/>
    <xf numFmtId="3" fontId="68" fillId="0" borderId="0" xfId="0" applyNumberFormat="1" applyFont="1"/>
    <xf numFmtId="3" fontId="6" fillId="3" borderId="98" xfId="10" applyNumberFormat="1" applyFont="1" applyFill="1" applyBorder="1" applyAlignment="1">
      <alignment horizontal="center" vertical="center" wrapText="1"/>
    </xf>
    <xf numFmtId="3" fontId="10" fillId="0" borderId="248" xfId="21" applyNumberFormat="1" applyFont="1" applyBorder="1" applyAlignment="1">
      <alignment horizontal="right"/>
    </xf>
    <xf numFmtId="3" fontId="14" fillId="0" borderId="24" xfId="21" applyNumberFormat="1" applyFont="1" applyBorder="1" applyAlignment="1">
      <alignment horizontal="right"/>
    </xf>
    <xf numFmtId="0" fontId="10" fillId="0" borderId="4" xfId="21" applyFont="1" applyBorder="1" applyAlignment="1">
      <alignment wrapText="1"/>
    </xf>
    <xf numFmtId="3" fontId="81" fillId="0" borderId="0" xfId="0" applyNumberFormat="1" applyFont="1" applyBorder="1"/>
    <xf numFmtId="3" fontId="14" fillId="0" borderId="249" xfId="8" applyNumberFormat="1" applyFont="1" applyBorder="1" applyAlignment="1">
      <alignment vertical="center"/>
    </xf>
    <xf numFmtId="0" fontId="14" fillId="0" borderId="250" xfId="8" applyFont="1" applyBorder="1" applyAlignment="1">
      <alignment horizontal="center" vertical="center"/>
    </xf>
    <xf numFmtId="0" fontId="14" fillId="3" borderId="251" xfId="0" applyFont="1" applyFill="1" applyBorder="1" applyAlignment="1" applyProtection="1">
      <alignment horizontal="left" wrapText="1" indent="1"/>
    </xf>
    <xf numFmtId="0" fontId="14" fillId="0" borderId="252" xfId="8" applyFont="1" applyBorder="1" applyAlignment="1">
      <alignment horizontal="center" vertical="center"/>
    </xf>
    <xf numFmtId="0" fontId="14" fillId="0" borderId="253" xfId="8" applyFont="1" applyBorder="1" applyAlignment="1">
      <alignment horizontal="center" vertical="center"/>
    </xf>
    <xf numFmtId="0" fontId="10" fillId="0" borderId="254" xfId="8" applyFont="1" applyBorder="1" applyAlignment="1">
      <alignment horizontal="center"/>
    </xf>
    <xf numFmtId="0" fontId="14" fillId="0" borderId="255" xfId="8" applyFont="1" applyBorder="1" applyAlignment="1">
      <alignment vertical="center"/>
    </xf>
    <xf numFmtId="3" fontId="10" fillId="0" borderId="0" xfId="8" applyNumberFormat="1" applyFont="1" applyBorder="1" applyAlignment="1">
      <alignment vertical="center"/>
    </xf>
    <xf numFmtId="3" fontId="14" fillId="0" borderId="0" xfId="8" applyNumberFormat="1" applyFont="1" applyBorder="1" applyAlignment="1">
      <alignment horizontal="right"/>
    </xf>
    <xf numFmtId="165" fontId="11" fillId="3" borderId="91" xfId="20" applyNumberFormat="1" applyFont="1" applyFill="1" applyBorder="1" applyAlignment="1" applyProtection="1">
      <alignment horizontal="left" vertical="center"/>
    </xf>
    <xf numFmtId="165" fontId="10" fillId="3" borderId="0" xfId="20" applyNumberFormat="1" applyFont="1" applyFill="1" applyBorder="1" applyAlignment="1" applyProtection="1">
      <alignment horizontal="center" vertical="center"/>
    </xf>
    <xf numFmtId="165" fontId="11" fillId="3" borderId="91" xfId="20" applyNumberFormat="1" applyFont="1" applyFill="1" applyBorder="1" applyAlignment="1" applyProtection="1">
      <alignment horizontal="left"/>
    </xf>
    <xf numFmtId="0" fontId="10" fillId="3" borderId="0" xfId="20" applyFont="1" applyFill="1" applyBorder="1" applyAlignment="1" applyProtection="1">
      <alignment horizontal="center"/>
    </xf>
    <xf numFmtId="3" fontId="21" fillId="3" borderId="98" xfId="10" applyNumberFormat="1" applyFont="1" applyFill="1" applyBorder="1" applyAlignment="1">
      <alignment horizontal="center" vertical="center" textRotation="90"/>
    </xf>
    <xf numFmtId="0" fontId="21" fillId="3" borderId="98" xfId="10" applyFont="1" applyFill="1" applyBorder="1" applyAlignment="1">
      <alignment horizontal="center" vertical="center" wrapText="1"/>
    </xf>
    <xf numFmtId="0" fontId="19" fillId="3" borderId="98" xfId="10" applyFont="1" applyFill="1" applyBorder="1" applyAlignment="1">
      <alignment horizontal="center" vertical="center" textRotation="90" wrapText="1"/>
    </xf>
    <xf numFmtId="3" fontId="19" fillId="3" borderId="3" xfId="10" applyNumberFormat="1" applyFont="1" applyFill="1" applyBorder="1" applyAlignment="1">
      <alignment horizontal="center"/>
    </xf>
    <xf numFmtId="3" fontId="19" fillId="3" borderId="4" xfId="10" applyNumberFormat="1" applyFont="1" applyFill="1" applyBorder="1" applyAlignment="1">
      <alignment horizontal="center"/>
    </xf>
    <xf numFmtId="0" fontId="19" fillId="3" borderId="197" xfId="0" applyFont="1" applyFill="1" applyBorder="1" applyAlignment="1">
      <alignment horizontal="center" vertical="center" wrapText="1"/>
    </xf>
    <xf numFmtId="3" fontId="19" fillId="3" borderId="29" xfId="10" applyNumberFormat="1" applyFont="1" applyFill="1" applyBorder="1" applyAlignment="1">
      <alignment horizontal="center"/>
    </xf>
    <xf numFmtId="3" fontId="19" fillId="3" borderId="130" xfId="5" applyNumberFormat="1" applyFont="1" applyFill="1" applyBorder="1" applyAlignment="1">
      <alignment horizontal="center" vertical="center" wrapText="1"/>
    </xf>
    <xf numFmtId="3" fontId="20" fillId="3" borderId="0" xfId="10" applyNumberFormat="1" applyFont="1" applyFill="1" applyBorder="1" applyAlignment="1">
      <alignment horizontal="left"/>
    </xf>
    <xf numFmtId="3" fontId="21" fillId="3" borderId="0" xfId="10" applyNumberFormat="1" applyFont="1" applyFill="1" applyBorder="1" applyAlignment="1">
      <alignment horizontal="center" vertical="center"/>
    </xf>
    <xf numFmtId="3" fontId="7" fillId="3" borderId="130" xfId="5" applyNumberFormat="1" applyFont="1" applyFill="1" applyBorder="1" applyAlignment="1">
      <alignment horizontal="center" vertical="center" wrapText="1"/>
    </xf>
    <xf numFmtId="3" fontId="7" fillId="3" borderId="9" xfId="10" applyNumberFormat="1" applyFont="1" applyFill="1" applyBorder="1" applyAlignment="1">
      <alignment horizontal="center" vertical="center" wrapText="1"/>
    </xf>
    <xf numFmtId="3" fontId="15" fillId="3" borderId="9" xfId="10" applyNumberFormat="1" applyFont="1" applyFill="1" applyBorder="1" applyAlignment="1">
      <alignment horizontal="center" vertical="center" wrapText="1" shrinkToFit="1"/>
    </xf>
    <xf numFmtId="3" fontId="7" fillId="3" borderId="9" xfId="5" applyNumberFormat="1" applyFont="1" applyFill="1" applyBorder="1" applyAlignment="1">
      <alignment horizontal="center" vertical="center" wrapText="1"/>
    </xf>
    <xf numFmtId="3" fontId="37" fillId="3" borderId="6" xfId="5" applyNumberFormat="1" applyFont="1" applyFill="1" applyBorder="1" applyAlignment="1">
      <alignment horizontal="center" vertical="center" wrapText="1"/>
    </xf>
    <xf numFmtId="3" fontId="7" fillId="3" borderId="10" xfId="5" applyNumberFormat="1" applyFont="1" applyFill="1" applyBorder="1" applyAlignment="1">
      <alignment horizontal="center" vertical="center" wrapText="1"/>
    </xf>
    <xf numFmtId="3" fontId="7" fillId="3" borderId="3" xfId="5" applyNumberFormat="1" applyFont="1" applyFill="1" applyBorder="1" applyAlignment="1">
      <alignment horizontal="center" vertical="center" wrapText="1"/>
    </xf>
    <xf numFmtId="3" fontId="7" fillId="3" borderId="3" xfId="10" applyNumberFormat="1" applyFont="1" applyFill="1" applyBorder="1" applyAlignment="1">
      <alignment horizontal="center"/>
    </xf>
    <xf numFmtId="0" fontId="7" fillId="3" borderId="197" xfId="0" applyFont="1" applyFill="1" applyBorder="1" applyAlignment="1">
      <alignment horizontal="center" wrapText="1"/>
    </xf>
    <xf numFmtId="3" fontId="7" fillId="3" borderId="29" xfId="10" applyNumberFormat="1" applyFont="1" applyFill="1" applyBorder="1" applyAlignment="1">
      <alignment horizontal="center"/>
    </xf>
    <xf numFmtId="3" fontId="10" fillId="3" borderId="9" xfId="10" applyNumberFormat="1" applyFont="1" applyFill="1" applyBorder="1" applyAlignment="1">
      <alignment horizontal="center" vertical="center" textRotation="90"/>
    </xf>
    <xf numFmtId="3" fontId="13" fillId="3" borderId="9" xfId="10" applyNumberFormat="1" applyFont="1" applyFill="1" applyBorder="1" applyAlignment="1">
      <alignment horizontal="center" vertical="center" textRotation="90"/>
    </xf>
    <xf numFmtId="0" fontId="6" fillId="3" borderId="9" xfId="10" applyFont="1" applyFill="1" applyBorder="1" applyAlignment="1">
      <alignment horizontal="center" vertical="center" wrapText="1"/>
    </xf>
    <xf numFmtId="0" fontId="6" fillId="3" borderId="9" xfId="10" applyFont="1" applyFill="1" applyBorder="1" applyAlignment="1">
      <alignment horizontal="center" vertical="center" textRotation="90" wrapText="1"/>
    </xf>
    <xf numFmtId="0" fontId="7" fillId="3" borderId="9" xfId="10" applyFont="1" applyFill="1" applyBorder="1" applyAlignment="1">
      <alignment horizontal="center" textRotation="90" wrapText="1"/>
    </xf>
    <xf numFmtId="3" fontId="7" fillId="3" borderId="10" xfId="5" applyNumberFormat="1" applyFont="1" applyFill="1" applyBorder="1" applyAlignment="1">
      <alignment horizontal="center" vertical="center"/>
    </xf>
    <xf numFmtId="3" fontId="15" fillId="3" borderId="0" xfId="10" applyNumberFormat="1" applyFont="1" applyFill="1" applyBorder="1" applyAlignment="1">
      <alignment horizontal="left"/>
    </xf>
    <xf numFmtId="3" fontId="6" fillId="3" borderId="0" xfId="10" applyNumberFormat="1" applyFont="1" applyFill="1" applyBorder="1" applyAlignment="1">
      <alignment horizontal="center" vertical="center"/>
    </xf>
    <xf numFmtId="3" fontId="7" fillId="3" borderId="0" xfId="10" applyNumberFormat="1" applyFont="1" applyFill="1" applyBorder="1" applyAlignment="1">
      <alignment horizontal="right"/>
    </xf>
    <xf numFmtId="3" fontId="14" fillId="3" borderId="0" xfId="1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3" fontId="31" fillId="0" borderId="9" xfId="10" applyNumberFormat="1" applyFont="1" applyFill="1" applyBorder="1" applyAlignment="1">
      <alignment horizontal="center" vertical="center" textRotation="90"/>
    </xf>
    <xf numFmtId="3" fontId="31" fillId="0" borderId="98" xfId="10" applyNumberFormat="1" applyFont="1" applyFill="1" applyBorder="1" applyAlignment="1">
      <alignment horizontal="center" vertical="center" textRotation="90"/>
    </xf>
    <xf numFmtId="0" fontId="31" fillId="0" borderId="9" xfId="10" applyFont="1" applyFill="1" applyBorder="1" applyAlignment="1">
      <alignment horizontal="center" vertical="center" wrapText="1"/>
    </xf>
    <xf numFmtId="0" fontId="31" fillId="0" borderId="98" xfId="10" applyFont="1" applyFill="1" applyBorder="1" applyAlignment="1">
      <alignment horizontal="center" vertical="center" wrapText="1"/>
    </xf>
    <xf numFmtId="0" fontId="19" fillId="0" borderId="9" xfId="10" applyFont="1" applyFill="1" applyBorder="1" applyAlignment="1">
      <alignment horizontal="center" vertical="center" textRotation="90" wrapText="1"/>
    </xf>
    <xf numFmtId="0" fontId="19" fillId="0" borderId="98" xfId="10" applyFont="1" applyFill="1" applyBorder="1" applyAlignment="1">
      <alignment horizontal="center" vertical="center" textRotation="90" wrapText="1"/>
    </xf>
    <xf numFmtId="3" fontId="30" fillId="0" borderId="3" xfId="10" applyNumberFormat="1" applyFont="1" applyFill="1" applyBorder="1" applyAlignment="1">
      <alignment horizontal="center"/>
    </xf>
    <xf numFmtId="3" fontId="30" fillId="0" borderId="4" xfId="10" applyNumberFormat="1" applyFont="1" applyFill="1" applyBorder="1" applyAlignment="1">
      <alignment horizontal="center"/>
    </xf>
    <xf numFmtId="0" fontId="30" fillId="0" borderId="19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3" fontId="30" fillId="0" borderId="29" xfId="10" applyNumberFormat="1" applyFont="1" applyFill="1" applyBorder="1" applyAlignment="1">
      <alignment horizontal="center"/>
    </xf>
    <xf numFmtId="3" fontId="30" fillId="0" borderId="130" xfId="5" applyNumberFormat="1" applyFont="1" applyFill="1" applyBorder="1" applyAlignment="1">
      <alignment horizontal="center" vertical="center" wrapText="1"/>
    </xf>
    <xf numFmtId="3" fontId="30" fillId="0" borderId="193" xfId="5" applyNumberFormat="1" applyFont="1" applyFill="1" applyBorder="1" applyAlignment="1">
      <alignment horizontal="center" vertical="center" wrapText="1"/>
    </xf>
    <xf numFmtId="3" fontId="20" fillId="0" borderId="0" xfId="10" applyNumberFormat="1" applyFont="1" applyFill="1" applyBorder="1" applyAlignment="1">
      <alignment horizontal="left"/>
    </xf>
    <xf numFmtId="3" fontId="21" fillId="0" borderId="0" xfId="10" applyNumberFormat="1" applyFont="1" applyFill="1" applyBorder="1" applyAlignment="1">
      <alignment horizontal="center" vertical="center"/>
    </xf>
    <xf numFmtId="3" fontId="19" fillId="0" borderId="0" xfId="10" applyNumberFormat="1" applyFont="1" applyFill="1" applyBorder="1" applyAlignment="1">
      <alignment horizontal="right"/>
    </xf>
    <xf numFmtId="3" fontId="58" fillId="4" borderId="130" xfId="5" applyNumberFormat="1" applyFont="1" applyFill="1" applyBorder="1" applyAlignment="1">
      <alignment horizontal="center" vertical="center" wrapText="1"/>
    </xf>
    <xf numFmtId="3" fontId="58" fillId="4" borderId="9" xfId="10" applyNumberFormat="1" applyFont="1" applyFill="1" applyBorder="1" applyAlignment="1">
      <alignment horizontal="center" vertical="center" wrapText="1"/>
    </xf>
    <xf numFmtId="3" fontId="60" fillId="4" borderId="9" xfId="10" applyNumberFormat="1" applyFont="1" applyFill="1" applyBorder="1" applyAlignment="1">
      <alignment horizontal="center" vertical="center" wrapText="1" shrinkToFit="1"/>
    </xf>
    <xf numFmtId="3" fontId="58" fillId="4" borderId="9" xfId="5" applyNumberFormat="1" applyFont="1" applyFill="1" applyBorder="1" applyAlignment="1">
      <alignment horizontal="center" vertical="center" wrapText="1"/>
    </xf>
    <xf numFmtId="3" fontId="58" fillId="4" borderId="3" xfId="5" applyNumberFormat="1" applyFont="1" applyFill="1" applyBorder="1" applyAlignment="1">
      <alignment horizontal="center" vertical="center" wrapText="1"/>
    </xf>
    <xf numFmtId="3" fontId="58" fillId="4" borderId="10" xfId="5" applyNumberFormat="1" applyFont="1" applyFill="1" applyBorder="1" applyAlignment="1">
      <alignment horizontal="center" vertical="center" wrapText="1"/>
    </xf>
    <xf numFmtId="3" fontId="60" fillId="4" borderId="0" xfId="10" applyNumberFormat="1" applyFont="1" applyFill="1" applyBorder="1" applyAlignment="1">
      <alignment horizontal="left"/>
    </xf>
    <xf numFmtId="3" fontId="59" fillId="4" borderId="0" xfId="10" applyNumberFormat="1" applyFont="1" applyFill="1" applyBorder="1" applyAlignment="1">
      <alignment horizontal="center" vertical="center"/>
    </xf>
    <xf numFmtId="3" fontId="58" fillId="4" borderId="0" xfId="10" applyNumberFormat="1" applyFont="1" applyFill="1" applyBorder="1" applyAlignment="1">
      <alignment horizontal="right"/>
    </xf>
    <xf numFmtId="3" fontId="58" fillId="4" borderId="3" xfId="10" applyNumberFormat="1" applyFont="1" applyFill="1" applyBorder="1" applyAlignment="1">
      <alignment horizontal="center"/>
    </xf>
    <xf numFmtId="0" fontId="58" fillId="4" borderId="4" xfId="0" applyFont="1" applyFill="1" applyBorder="1" applyAlignment="1">
      <alignment horizontal="center"/>
    </xf>
    <xf numFmtId="0" fontId="58" fillId="4" borderId="197" xfId="0" applyFont="1" applyFill="1" applyBorder="1" applyAlignment="1">
      <alignment horizontal="center" vertical="center" wrapText="1"/>
    </xf>
    <xf numFmtId="3" fontId="58" fillId="4" borderId="29" xfId="10" applyNumberFormat="1" applyFont="1" applyFill="1" applyBorder="1" applyAlignment="1">
      <alignment horizontal="center"/>
    </xf>
    <xf numFmtId="3" fontId="58" fillId="4" borderId="10" xfId="5" applyNumberFormat="1" applyFont="1" applyFill="1" applyBorder="1" applyAlignment="1">
      <alignment horizontal="center" vertical="center"/>
    </xf>
    <xf numFmtId="3" fontId="73" fillId="4" borderId="6" xfId="5" applyNumberFormat="1" applyFont="1" applyFill="1" applyBorder="1" applyAlignment="1">
      <alignment horizontal="center" vertical="center" wrapText="1"/>
    </xf>
    <xf numFmtId="3" fontId="74" fillId="4" borderId="9" xfId="10" applyNumberFormat="1" applyFont="1" applyFill="1" applyBorder="1" applyAlignment="1">
      <alignment horizontal="center" vertical="center" textRotation="90"/>
    </xf>
    <xf numFmtId="3" fontId="75" fillId="4" borderId="9" xfId="10" applyNumberFormat="1" applyFont="1" applyFill="1" applyBorder="1" applyAlignment="1">
      <alignment horizontal="center" vertical="center" textRotation="90"/>
    </xf>
    <xf numFmtId="0" fontId="59" fillId="4" borderId="9" xfId="10" applyFont="1" applyFill="1" applyBorder="1" applyAlignment="1">
      <alignment horizontal="center" vertical="center" wrapText="1"/>
    </xf>
    <xf numFmtId="0" fontId="58" fillId="4" borderId="9" xfId="10" applyFont="1" applyFill="1" applyBorder="1" applyAlignment="1">
      <alignment horizontal="center" vertical="center" textRotation="90" wrapText="1"/>
    </xf>
    <xf numFmtId="0" fontId="15" fillId="0" borderId="0" xfId="22" applyFont="1" applyAlignment="1">
      <alignment horizontal="left"/>
    </xf>
    <xf numFmtId="0" fontId="10" fillId="0" borderId="0" xfId="22" applyFont="1" applyAlignment="1">
      <alignment horizontal="center"/>
    </xf>
    <xf numFmtId="0" fontId="0" fillId="5" borderId="206" xfId="0" applyFill="1" applyBorder="1"/>
    <xf numFmtId="0" fontId="0" fillId="5" borderId="208" xfId="0" applyFill="1" applyBorder="1"/>
    <xf numFmtId="0" fontId="0" fillId="5" borderId="217" xfId="0" applyFill="1" applyBorder="1"/>
    <xf numFmtId="0" fontId="0" fillId="5" borderId="218" xfId="0" applyFill="1" applyBorder="1"/>
    <xf numFmtId="0" fontId="77" fillId="5" borderId="214" xfId="0" applyFont="1" applyFill="1" applyBorder="1" applyAlignment="1">
      <alignment horizontal="left" indent="1"/>
    </xf>
    <xf numFmtId="0" fontId="77" fillId="5" borderId="216" xfId="0" applyFont="1" applyFill="1" applyBorder="1" applyAlignment="1">
      <alignment horizontal="right" indent="1"/>
    </xf>
    <xf numFmtId="0" fontId="76" fillId="5" borderId="0" xfId="14" applyFont="1" applyFill="1" applyAlignment="1">
      <alignment horizontal="center" vertical="center"/>
    </xf>
    <xf numFmtId="0" fontId="77" fillId="5" borderId="0" xfId="14" applyFont="1" applyFill="1" applyAlignment="1">
      <alignment horizontal="center" vertical="center" wrapText="1"/>
    </xf>
    <xf numFmtId="3" fontId="77" fillId="5" borderId="202" xfId="10" applyNumberFormat="1" applyFont="1" applyFill="1" applyBorder="1" applyAlignment="1">
      <alignment horizontal="left" vertical="top" wrapText="1"/>
    </xf>
    <xf numFmtId="49" fontId="77" fillId="5" borderId="0" xfId="0" applyNumberFormat="1" applyFont="1" applyFill="1" applyAlignment="1">
      <alignment horizontal="left" vertical="center"/>
    </xf>
    <xf numFmtId="0" fontId="77" fillId="5" borderId="214" xfId="0" applyFont="1" applyFill="1" applyBorder="1" applyAlignment="1">
      <alignment horizontal="center"/>
    </xf>
    <xf numFmtId="0" fontId="77" fillId="5" borderId="216" xfId="0" applyFont="1" applyFill="1" applyBorder="1" applyAlignment="1">
      <alignment horizontal="center"/>
    </xf>
    <xf numFmtId="49" fontId="10" fillId="0" borderId="0" xfId="0" applyNumberFormat="1" applyFont="1" applyAlignment="1">
      <alignment horizontal="left" vertical="center"/>
    </xf>
    <xf numFmtId="0" fontId="29" fillId="0" borderId="91" xfId="0" applyFont="1" applyBorder="1" applyAlignment="1">
      <alignment vertical="top" wrapText="1"/>
    </xf>
    <xf numFmtId="0" fontId="0" fillId="0" borderId="91" xfId="0" applyBorder="1" applyAlignment="1">
      <alignment wrapText="1"/>
    </xf>
    <xf numFmtId="0" fontId="76" fillId="0" borderId="0" xfId="14" applyFont="1" applyAlignment="1">
      <alignment horizontal="center" vertical="center"/>
    </xf>
    <xf numFmtId="0" fontId="10" fillId="0" borderId="0" xfId="14" applyFont="1" applyAlignment="1">
      <alignment horizontal="center" vertical="center" wrapText="1"/>
    </xf>
    <xf numFmtId="0" fontId="6" fillId="0" borderId="0" xfId="14" applyFont="1" applyAlignment="1">
      <alignment horizontal="center" vertical="center"/>
    </xf>
    <xf numFmtId="0" fontId="10" fillId="0" borderId="50" xfId="0" applyFont="1" applyBorder="1" applyAlignment="1">
      <alignment horizontal="right" indent="1"/>
    </xf>
    <xf numFmtId="0" fontId="10" fillId="0" borderId="48" xfId="0" applyFont="1" applyBorder="1" applyAlignment="1">
      <alignment horizontal="left" indent="1"/>
    </xf>
    <xf numFmtId="0" fontId="14" fillId="0" borderId="133" xfId="0" applyFont="1" applyBorder="1" applyAlignment="1" applyProtection="1">
      <alignment horizontal="right" indent="1"/>
      <protection locked="0"/>
    </xf>
    <xf numFmtId="0" fontId="14" fillId="0" borderId="46" xfId="0" applyFont="1" applyBorder="1" applyAlignment="1" applyProtection="1">
      <alignment horizontal="left" indent="1"/>
      <protection locked="0"/>
    </xf>
    <xf numFmtId="0" fontId="14" fillId="0" borderId="42" xfId="0" applyFont="1" applyBorder="1" applyAlignment="1" applyProtection="1">
      <alignment horizontal="right" indent="1"/>
      <protection locked="0"/>
    </xf>
    <xf numFmtId="0" fontId="14" fillId="0" borderId="40" xfId="0" applyFont="1" applyBorder="1" applyAlignment="1" applyProtection="1">
      <alignment horizontal="left" indent="1"/>
      <protection locked="0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7" fillId="5" borderId="202" xfId="0" applyFont="1" applyFill="1" applyBorder="1" applyAlignment="1">
      <alignment vertical="top" wrapText="1"/>
    </xf>
    <xf numFmtId="0" fontId="78" fillId="5" borderId="202" xfId="0" applyFont="1" applyFill="1" applyBorder="1" applyAlignment="1">
      <alignment horizontal="right"/>
    </xf>
    <xf numFmtId="0" fontId="15" fillId="0" borderId="0" xfId="21" applyFont="1" applyFill="1" applyBorder="1" applyAlignment="1">
      <alignment horizontal="left" vertical="center"/>
    </xf>
    <xf numFmtId="0" fontId="10" fillId="0" borderId="0" xfId="22" applyFont="1" applyFill="1" applyBorder="1" applyAlignment="1">
      <alignment horizontal="center" vertical="center"/>
    </xf>
    <xf numFmtId="0" fontId="10" fillId="0" borderId="0" xfId="21" applyFont="1" applyFill="1" applyBorder="1" applyAlignment="1">
      <alignment horizontal="center"/>
    </xf>
    <xf numFmtId="0" fontId="15" fillId="0" borderId="0" xfId="8" applyFont="1" applyBorder="1" applyAlignment="1">
      <alignment horizontal="left" vertical="center"/>
    </xf>
    <xf numFmtId="0" fontId="6" fillId="0" borderId="0" xfId="8" applyFont="1" applyBorder="1" applyAlignment="1">
      <alignment horizontal="center" vertical="center"/>
    </xf>
    <xf numFmtId="3" fontId="38" fillId="0" borderId="194" xfId="12" applyNumberFormat="1" applyFont="1" applyFill="1" applyBorder="1" applyAlignment="1">
      <alignment horizontal="center" vertical="center" wrapText="1"/>
    </xf>
    <xf numFmtId="3" fontId="38" fillId="0" borderId="198" xfId="12" applyNumberFormat="1" applyFont="1" applyFill="1" applyBorder="1" applyAlignment="1">
      <alignment horizontal="center" vertical="center" wrapText="1"/>
    </xf>
    <xf numFmtId="3" fontId="38" fillId="0" borderId="101" xfId="12" applyNumberFormat="1" applyFont="1" applyFill="1" applyBorder="1" applyAlignment="1">
      <alignment horizontal="center" vertical="center" wrapText="1"/>
    </xf>
    <xf numFmtId="0" fontId="38" fillId="0" borderId="0" xfId="21" applyFont="1" applyFill="1" applyBorder="1" applyAlignment="1">
      <alignment horizontal="center" vertical="center"/>
    </xf>
    <xf numFmtId="0" fontId="39" fillId="0" borderId="0" xfId="21" applyFont="1" applyFill="1" applyBorder="1" applyAlignment="1">
      <alignment horizontal="center" vertical="center"/>
    </xf>
    <xf numFmtId="0" fontId="37" fillId="0" borderId="0" xfId="21" applyFont="1" applyFill="1" applyBorder="1" applyAlignment="1">
      <alignment horizontal="right" vertical="center"/>
    </xf>
    <xf numFmtId="0" fontId="37" fillId="0" borderId="0" xfId="21" applyFont="1" applyFill="1" applyBorder="1" applyAlignment="1">
      <alignment horizontal="center" vertical="center"/>
    </xf>
    <xf numFmtId="0" fontId="15" fillId="0" borderId="100" xfId="12" applyFont="1" applyFill="1" applyBorder="1" applyAlignment="1">
      <alignment horizontal="center" vertical="center" textRotation="90"/>
    </xf>
    <xf numFmtId="0" fontId="38" fillId="0" borderId="5" xfId="12" applyFont="1" applyFill="1" applyBorder="1" applyAlignment="1">
      <alignment horizontal="center" vertical="center" wrapText="1"/>
    </xf>
    <xf numFmtId="3" fontId="38" fillId="0" borderId="5" xfId="12" applyNumberFormat="1" applyFont="1" applyFill="1" applyBorder="1" applyAlignment="1">
      <alignment horizontal="center" vertical="center" wrapText="1"/>
    </xf>
    <xf numFmtId="0" fontId="6" fillId="0" borderId="189" xfId="0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 wrapText="1"/>
    </xf>
    <xf numFmtId="0" fontId="38" fillId="0" borderId="189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top"/>
    </xf>
    <xf numFmtId="0" fontId="11" fillId="0" borderId="0" xfId="0" applyFont="1" applyFill="1" applyBorder="1" applyAlignment="1" applyProtection="1">
      <alignment horizontal="right"/>
    </xf>
    <xf numFmtId="0" fontId="7" fillId="0" borderId="91" xfId="0" applyFont="1" applyBorder="1" applyAlignment="1">
      <alignment horizontal="center" vertical="top"/>
    </xf>
    <xf numFmtId="3" fontId="7" fillId="0" borderId="91" xfId="0" applyNumberFormat="1" applyFont="1" applyBorder="1" applyAlignment="1">
      <alignment horizontal="center"/>
    </xf>
    <xf numFmtId="0" fontId="38" fillId="0" borderId="0" xfId="15" applyFont="1" applyBorder="1" applyAlignment="1">
      <alignment horizontal="center" vertical="center" wrapText="1"/>
    </xf>
    <xf numFmtId="0" fontId="14" fillId="0" borderId="199" xfId="16" applyFont="1" applyBorder="1" applyAlignment="1">
      <alignment horizontal="center"/>
    </xf>
    <xf numFmtId="0" fontId="14" fillId="0" borderId="9" xfId="15" applyFont="1" applyBorder="1" applyAlignment="1">
      <alignment horizontal="center" vertical="center" wrapText="1"/>
    </xf>
    <xf numFmtId="0" fontId="38" fillId="0" borderId="12" xfId="15" applyFont="1" applyBorder="1" applyAlignment="1">
      <alignment horizontal="left" vertical="center"/>
    </xf>
    <xf numFmtId="0" fontId="13" fillId="0" borderId="183" xfId="20" applyFont="1" applyFill="1" applyBorder="1" applyAlignment="1">
      <alignment horizontal="center" vertical="center" wrapText="1"/>
    </xf>
    <xf numFmtId="0" fontId="13" fillId="0" borderId="154" xfId="20" applyFont="1" applyFill="1" applyBorder="1" applyAlignment="1">
      <alignment horizontal="center" vertical="center" wrapText="1"/>
    </xf>
    <xf numFmtId="0" fontId="13" fillId="0" borderId="184" xfId="20" applyFont="1" applyFill="1" applyBorder="1" applyAlignment="1">
      <alignment horizontal="center" vertical="center" wrapText="1"/>
    </xf>
    <xf numFmtId="0" fontId="13" fillId="0" borderId="17" xfId="20" applyFont="1" applyFill="1" applyBorder="1" applyAlignment="1">
      <alignment horizontal="center" vertical="center" wrapText="1"/>
    </xf>
    <xf numFmtId="0" fontId="13" fillId="0" borderId="200" xfId="20" applyFont="1" applyFill="1" applyBorder="1" applyAlignment="1">
      <alignment horizontal="center" vertical="center" wrapText="1"/>
    </xf>
    <xf numFmtId="0" fontId="13" fillId="0" borderId="185" xfId="20" applyFont="1" applyFill="1" applyBorder="1" applyAlignment="1">
      <alignment horizontal="center" vertical="center" wrapText="1"/>
    </xf>
    <xf numFmtId="0" fontId="13" fillId="0" borderId="155" xfId="20" applyFont="1" applyFill="1" applyBorder="1" applyAlignment="1">
      <alignment horizontal="center" vertical="center" wrapText="1"/>
    </xf>
    <xf numFmtId="165" fontId="38" fillId="0" borderId="0" xfId="2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10" fillId="0" borderId="189" xfId="20" applyFont="1" applyFill="1" applyBorder="1" applyAlignment="1" applyProtection="1">
      <alignment horizontal="left"/>
    </xf>
    <xf numFmtId="0" fontId="14" fillId="0" borderId="36" xfId="20" applyFont="1" applyFill="1" applyBorder="1" applyAlignment="1">
      <alignment horizontal="justify" vertical="center" wrapText="1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4">
    <cellStyle name="Ezres" xfId="1" builtinId="3"/>
    <cellStyle name="Ezres 2" xfId="2"/>
    <cellStyle name="Ezres 3" xfId="3"/>
    <cellStyle name="Normál" xfId="0" builtinId="0"/>
    <cellStyle name="Normál 2" xfId="4"/>
    <cellStyle name="Normál 2 2" xfId="5"/>
    <cellStyle name="Normál 2 3" xfId="6"/>
    <cellStyle name="Normál 2 5" xfId="7"/>
    <cellStyle name="Normál 3" xfId="8"/>
    <cellStyle name="Normál 4" xfId="9"/>
    <cellStyle name="Normál_2007.évi konc. összefoglaló bevétel" xfId="10"/>
    <cellStyle name="Normál_2007.évi konc. összefoglaló bevétel 2" xfId="11"/>
    <cellStyle name="Normál_2008.évi költségvetési javaslat" xfId="12"/>
    <cellStyle name="Normál_Beruházási tábla 2007" xfId="13"/>
    <cellStyle name="Normál_EU-s tábla kv-hez" xfId="14"/>
    <cellStyle name="Normál_Hitel tábla 2012 terv" xfId="15"/>
    <cellStyle name="Normál_Hitel tábla 2012 terv (2)" xfId="16"/>
    <cellStyle name="Normál_hitelállomány07_12" xfId="17"/>
    <cellStyle name="Normál_hiteltörl költségvetés 2014" xfId="18"/>
    <cellStyle name="Normál_Intézményi bevétel-kiadás" xfId="19"/>
    <cellStyle name="Normál_KVRENMUNKA" xfId="20"/>
    <cellStyle name="Normál_Városfejlesztési Iroda - 2008. kv. tervezés" xfId="21"/>
    <cellStyle name="Normál_Városfejlesztési Iroda - 2008. kv. tervezés_2014.évi eredeti előirányzat" xfId="22"/>
    <cellStyle name="Százalék 2" xfId="23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zoomScaleSheetLayoutView="100" workbookViewId="0">
      <selection activeCell="C34" sqref="C34"/>
    </sheetView>
  </sheetViews>
  <sheetFormatPr defaultRowHeight="15" x14ac:dyDescent="0.25"/>
  <cols>
    <col min="3" max="3" width="44.5703125" customWidth="1"/>
  </cols>
  <sheetData>
    <row r="1" spans="1:3" ht="18" x14ac:dyDescent="0.25">
      <c r="A1" s="1" t="s">
        <v>0</v>
      </c>
      <c r="B1" s="1" t="s">
        <v>1</v>
      </c>
      <c r="C1" s="1" t="s">
        <v>2</v>
      </c>
    </row>
    <row r="2" spans="1:3" ht="18" x14ac:dyDescent="0.25">
      <c r="A2" s="1" t="s">
        <v>3</v>
      </c>
      <c r="B2" s="2"/>
      <c r="C2" s="3" t="s">
        <v>4</v>
      </c>
    </row>
    <row r="3" spans="1:3" ht="18" x14ac:dyDescent="0.35">
      <c r="A3" s="4"/>
      <c r="B3" s="5" t="s">
        <v>3</v>
      </c>
      <c r="C3" s="4" t="s">
        <v>4</v>
      </c>
    </row>
    <row r="4" spans="1:3" ht="18" x14ac:dyDescent="0.35">
      <c r="A4" s="4"/>
      <c r="B4" s="5" t="s">
        <v>5</v>
      </c>
      <c r="C4" s="4" t="s">
        <v>6</v>
      </c>
    </row>
    <row r="5" spans="1:3" ht="18" x14ac:dyDescent="0.35">
      <c r="A5" s="4"/>
      <c r="B5" s="5" t="s">
        <v>7</v>
      </c>
      <c r="C5" s="6" t="s">
        <v>8</v>
      </c>
    </row>
    <row r="6" spans="1:3" ht="18" x14ac:dyDescent="0.35">
      <c r="A6" s="4"/>
      <c r="B6" s="5" t="s">
        <v>9</v>
      </c>
      <c r="C6" s="6" t="s">
        <v>10</v>
      </c>
    </row>
    <row r="7" spans="1:3" ht="18" x14ac:dyDescent="0.35">
      <c r="A7" s="4"/>
      <c r="B7" s="5" t="s">
        <v>11</v>
      </c>
      <c r="C7" s="6" t="s">
        <v>393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80" zoomScaleNormal="80" zoomScaleSheetLayoutView="80" workbookViewId="0">
      <selection sqref="A1:B1"/>
    </sheetView>
  </sheetViews>
  <sheetFormatPr defaultRowHeight="15" x14ac:dyDescent="0.3"/>
  <cols>
    <col min="1" max="1" width="8.5703125" style="122" customWidth="1"/>
    <col min="2" max="2" width="62.42578125" style="123" customWidth="1"/>
    <col min="3" max="3" width="16.5703125" style="124" customWidth="1"/>
    <col min="4" max="4" width="8.5703125" style="125" customWidth="1"/>
    <col min="5" max="5" width="56.5703125" style="123" customWidth="1"/>
    <col min="6" max="6" width="16.5703125" style="124" customWidth="1"/>
    <col min="7" max="7" width="3.42578125" style="126" customWidth="1"/>
    <col min="8" max="9" width="10.28515625" style="123" bestFit="1" customWidth="1"/>
    <col min="10" max="16384" width="9.140625" style="123"/>
  </cols>
  <sheetData>
    <row r="1" spans="1:8" s="129" customFormat="1" ht="14.25" x14ac:dyDescent="0.25">
      <c r="A1" s="1077" t="s">
        <v>734</v>
      </c>
      <c r="B1" s="1077"/>
      <c r="C1" s="127"/>
      <c r="D1" s="128"/>
      <c r="F1" s="130"/>
      <c r="G1" s="131"/>
    </row>
    <row r="2" spans="1:8" s="133" customFormat="1" ht="26.25" customHeight="1" x14ac:dyDescent="0.25">
      <c r="A2" s="1078" t="s">
        <v>692</v>
      </c>
      <c r="B2" s="1078"/>
      <c r="C2" s="1078"/>
      <c r="D2" s="1078"/>
      <c r="E2" s="1078"/>
      <c r="F2" s="1078"/>
      <c r="G2" s="132"/>
    </row>
    <row r="3" spans="1:8" s="133" customFormat="1" ht="27.75" customHeight="1" x14ac:dyDescent="0.25">
      <c r="A3" s="1078"/>
      <c r="B3" s="1078"/>
      <c r="C3" s="1078"/>
      <c r="D3" s="1078"/>
      <c r="E3" s="1078"/>
      <c r="F3" s="1078"/>
      <c r="G3" s="132"/>
    </row>
    <row r="4" spans="1:8" ht="25.5" customHeight="1" x14ac:dyDescent="0.3">
      <c r="A4" s="134"/>
      <c r="B4" s="135" t="s">
        <v>442</v>
      </c>
      <c r="C4" s="136" t="s">
        <v>443</v>
      </c>
      <c r="D4" s="137"/>
      <c r="E4" s="138" t="s">
        <v>444</v>
      </c>
      <c r="F4" s="139" t="s">
        <v>443</v>
      </c>
    </row>
    <row r="5" spans="1:8" ht="15" customHeight="1" x14ac:dyDescent="0.3">
      <c r="A5" s="140" t="s">
        <v>3</v>
      </c>
      <c r="B5" s="123" t="s">
        <v>445</v>
      </c>
      <c r="C5" s="141">
        <f>'1. Bevételek_kiadások_összesen'!C6</f>
        <v>1174063</v>
      </c>
      <c r="D5" s="142" t="s">
        <v>3</v>
      </c>
      <c r="E5" s="123" t="s">
        <v>446</v>
      </c>
      <c r="F5" s="143">
        <f>'1. Bevételek_kiadások_összesen'!C94</f>
        <v>959726</v>
      </c>
    </row>
    <row r="6" spans="1:8" ht="15" customHeight="1" x14ac:dyDescent="0.3">
      <c r="A6" s="140" t="s">
        <v>5</v>
      </c>
      <c r="B6" s="123" t="s">
        <v>447</v>
      </c>
      <c r="C6" s="141">
        <f>'1. Bevételek_kiadások_összesen'!C12</f>
        <v>39000</v>
      </c>
      <c r="D6" s="142" t="s">
        <v>5</v>
      </c>
      <c r="E6" s="123" t="s">
        <v>182</v>
      </c>
      <c r="F6" s="143">
        <f>'1. Bevételek_kiadások_összesen'!C95</f>
        <v>182859</v>
      </c>
    </row>
    <row r="7" spans="1:8" x14ac:dyDescent="0.3">
      <c r="A7" s="140" t="s">
        <v>7</v>
      </c>
      <c r="B7" s="123" t="s">
        <v>285</v>
      </c>
      <c r="C7" s="141">
        <f>'1. Bevételek_kiadások_összesen'!C26</f>
        <v>939085</v>
      </c>
      <c r="D7" s="142" t="s">
        <v>7</v>
      </c>
      <c r="E7" s="144" t="s">
        <v>448</v>
      </c>
      <c r="F7" s="143">
        <f>'1. Bevételek_kiadások_összesen'!C96</f>
        <v>1000876</v>
      </c>
    </row>
    <row r="8" spans="1:8" x14ac:dyDescent="0.3">
      <c r="A8" s="140" t="s">
        <v>9</v>
      </c>
      <c r="B8" s="145" t="s">
        <v>449</v>
      </c>
      <c r="C8" s="141">
        <f>'1. Bevételek_kiadások_összesen'!C34</f>
        <v>293158</v>
      </c>
      <c r="D8" s="146" t="s">
        <v>9</v>
      </c>
      <c r="E8" s="144" t="s">
        <v>184</v>
      </c>
      <c r="F8" s="143">
        <f>'1. Bevételek_kiadások_összesen'!C97</f>
        <v>36500</v>
      </c>
    </row>
    <row r="9" spans="1:8" x14ac:dyDescent="0.3">
      <c r="A9" s="140">
        <v>5</v>
      </c>
      <c r="B9" s="144" t="s">
        <v>450</v>
      </c>
      <c r="C9" s="141">
        <f>'1. Bevételek_kiadások_összesen'!C51</f>
        <v>0</v>
      </c>
      <c r="D9" s="146" t="s">
        <v>11</v>
      </c>
      <c r="E9" s="147" t="s">
        <v>451</v>
      </c>
      <c r="F9" s="148">
        <f>'1. Bevételek_kiadások_összesen'!C98</f>
        <v>672257</v>
      </c>
    </row>
    <row r="10" spans="1:8" x14ac:dyDescent="0.3">
      <c r="A10" s="140"/>
      <c r="B10" s="144"/>
      <c r="C10" s="149"/>
      <c r="D10" s="146" t="s">
        <v>91</v>
      </c>
      <c r="E10" s="147" t="s">
        <v>452</v>
      </c>
      <c r="F10" s="148">
        <v>0</v>
      </c>
    </row>
    <row r="11" spans="1:8" x14ac:dyDescent="0.3">
      <c r="A11" s="140"/>
      <c r="B11" s="145"/>
      <c r="C11" s="149"/>
      <c r="D11" s="146"/>
      <c r="E11" s="147"/>
      <c r="F11" s="148"/>
    </row>
    <row r="12" spans="1:8" s="133" customFormat="1" ht="24.95" customHeight="1" x14ac:dyDescent="0.25">
      <c r="A12" s="150"/>
      <c r="B12" s="151" t="s">
        <v>453</v>
      </c>
      <c r="C12" s="152">
        <f>SUM(C5:C11)</f>
        <v>2445306</v>
      </c>
      <c r="D12" s="153"/>
      <c r="E12" s="151" t="s">
        <v>454</v>
      </c>
      <c r="F12" s="154">
        <f>SUM(F5:F11)</f>
        <v>2852218</v>
      </c>
      <c r="G12" s="132"/>
      <c r="H12" s="848"/>
    </row>
    <row r="13" spans="1:8" ht="23.25" customHeight="1" x14ac:dyDescent="0.3">
      <c r="A13" s="155"/>
      <c r="B13" s="156" t="s">
        <v>455</v>
      </c>
      <c r="C13" s="157"/>
      <c r="D13" s="158"/>
      <c r="E13" s="156" t="s">
        <v>456</v>
      </c>
      <c r="F13" s="159"/>
      <c r="G13" s="160"/>
    </row>
    <row r="14" spans="1:8" x14ac:dyDescent="0.3">
      <c r="A14" s="140" t="s">
        <v>91</v>
      </c>
      <c r="B14" s="161" t="s">
        <v>457</v>
      </c>
      <c r="C14" s="162">
        <f>'1. Bevételek_kiadások_összesen'!C19</f>
        <v>0</v>
      </c>
      <c r="D14" s="163" t="s">
        <v>239</v>
      </c>
      <c r="E14" s="161" t="s">
        <v>458</v>
      </c>
      <c r="F14" s="159">
        <f>'1. Bevételek_kiadások_összesen'!C110</f>
        <v>4324699</v>
      </c>
      <c r="G14" s="164"/>
    </row>
    <row r="15" spans="1:8" x14ac:dyDescent="0.3">
      <c r="A15" s="140" t="s">
        <v>239</v>
      </c>
      <c r="B15" s="161" t="s">
        <v>289</v>
      </c>
      <c r="C15" s="162">
        <f>'1. Bevételek_kiadások_összesen'!C45</f>
        <v>50000</v>
      </c>
      <c r="D15" s="163" t="s">
        <v>113</v>
      </c>
      <c r="E15" s="161" t="s">
        <v>459</v>
      </c>
      <c r="F15" s="159">
        <f>'1. Bevételek_kiadások_összesen'!C112</f>
        <v>15750</v>
      </c>
      <c r="G15" s="164"/>
    </row>
    <row r="16" spans="1:8" x14ac:dyDescent="0.3">
      <c r="A16" s="140" t="s">
        <v>113</v>
      </c>
      <c r="B16" s="123" t="s">
        <v>460</v>
      </c>
      <c r="C16" s="162">
        <f>'1. Bevételek_kiadások_összesen'!C56</f>
        <v>0</v>
      </c>
      <c r="D16" s="163" t="s">
        <v>123</v>
      </c>
      <c r="E16" s="161" t="s">
        <v>461</v>
      </c>
      <c r="F16" s="159">
        <f>'1. Bevételek_kiadások_összesen'!C114</f>
        <v>0</v>
      </c>
      <c r="G16" s="164"/>
    </row>
    <row r="17" spans="1:9" x14ac:dyDescent="0.3">
      <c r="A17" s="140"/>
      <c r="C17" s="162"/>
      <c r="D17" s="163" t="s">
        <v>253</v>
      </c>
      <c r="E17" s="161" t="s">
        <v>462</v>
      </c>
      <c r="F17" s="159">
        <f>'1. Bevételek_kiadások_összesen'!C125</f>
        <v>246299</v>
      </c>
      <c r="G17" s="164"/>
    </row>
    <row r="18" spans="1:9" x14ac:dyDescent="0.3">
      <c r="A18" s="140"/>
      <c r="C18" s="162"/>
      <c r="D18" s="163"/>
      <c r="E18" s="161"/>
      <c r="F18" s="159"/>
      <c r="G18" s="164"/>
    </row>
    <row r="19" spans="1:9" s="133" customFormat="1" ht="24.95" customHeight="1" thickBot="1" x14ac:dyDescent="0.3">
      <c r="A19" s="165"/>
      <c r="B19" s="166" t="s">
        <v>463</v>
      </c>
      <c r="C19" s="167">
        <f>SUM(C14:C18)</f>
        <v>50000</v>
      </c>
      <c r="D19" s="168"/>
      <c r="E19" s="166" t="s">
        <v>464</v>
      </c>
      <c r="F19" s="169">
        <f>SUM(F14:F18)</f>
        <v>4586748</v>
      </c>
      <c r="G19" s="132"/>
      <c r="H19" s="848"/>
    </row>
    <row r="20" spans="1:9" s="133" customFormat="1" ht="24.95" customHeight="1" thickTop="1" thickBot="1" x14ac:dyDescent="0.3">
      <c r="A20" s="170"/>
      <c r="B20" s="171" t="s">
        <v>465</v>
      </c>
      <c r="C20" s="172">
        <f>C12+C19</f>
        <v>2495306</v>
      </c>
      <c r="D20" s="173"/>
      <c r="E20" s="174" t="s">
        <v>466</v>
      </c>
      <c r="F20" s="175">
        <f>F12+F19</f>
        <v>7438966</v>
      </c>
      <c r="G20" s="132"/>
      <c r="H20" s="848"/>
    </row>
    <row r="21" spans="1:9" s="133" customFormat="1" ht="24.95" customHeight="1" thickTop="1" thickBot="1" x14ac:dyDescent="0.35">
      <c r="A21" s="969"/>
      <c r="B21" s="970" t="s">
        <v>467</v>
      </c>
      <c r="C21" s="176"/>
      <c r="D21" s="177"/>
      <c r="E21" s="156" t="s">
        <v>468</v>
      </c>
      <c r="F21" s="178"/>
      <c r="G21" s="132"/>
    </row>
    <row r="22" spans="1:9" s="133" customFormat="1" ht="15.75" thickBot="1" x14ac:dyDescent="0.35">
      <c r="A22" s="966"/>
      <c r="B22" s="967"/>
      <c r="C22" s="965"/>
      <c r="D22" s="177" t="s">
        <v>470</v>
      </c>
      <c r="E22" s="133" t="s">
        <v>471</v>
      </c>
      <c r="F22" s="178"/>
      <c r="G22" s="132"/>
    </row>
    <row r="23" spans="1:9" s="133" customFormat="1" ht="15.75" thickBot="1" x14ac:dyDescent="0.3">
      <c r="A23" s="968" t="s">
        <v>123</v>
      </c>
      <c r="B23" s="971" t="s">
        <v>472</v>
      </c>
      <c r="C23" s="176">
        <v>406912</v>
      </c>
      <c r="D23" s="177" t="s">
        <v>473</v>
      </c>
      <c r="E23" s="133" t="s">
        <v>243</v>
      </c>
      <c r="F23" s="178">
        <f>SUM('3. Önk.kiad.'!U105)</f>
        <v>1119725</v>
      </c>
      <c r="G23" s="132"/>
    </row>
    <row r="24" spans="1:9" s="133" customFormat="1" x14ac:dyDescent="0.25">
      <c r="A24" s="968" t="s">
        <v>253</v>
      </c>
      <c r="B24" s="133" t="s">
        <v>156</v>
      </c>
      <c r="C24" s="176">
        <f>SUM('1. Bevételek_kiadások_összesen'!C77)</f>
        <v>1119725</v>
      </c>
      <c r="D24" s="177"/>
      <c r="F24" s="178"/>
      <c r="G24" s="132"/>
    </row>
    <row r="25" spans="1:9" s="133" customFormat="1" ht="24.95" customHeight="1" thickBot="1" x14ac:dyDescent="0.35">
      <c r="A25" s="140"/>
      <c r="B25" s="156" t="s">
        <v>474</v>
      </c>
      <c r="C25" s="176"/>
      <c r="D25" s="177"/>
      <c r="E25" s="156" t="s">
        <v>475</v>
      </c>
      <c r="F25" s="178"/>
      <c r="G25" s="132"/>
    </row>
    <row r="26" spans="1:9" s="133" customFormat="1" ht="15.75" thickBot="1" x14ac:dyDescent="0.35">
      <c r="A26" s="140" t="s">
        <v>470</v>
      </c>
      <c r="B26" s="967" t="s">
        <v>140</v>
      </c>
      <c r="C26" s="176">
        <f>SUM('1. Bevételek_kiadások_összesen'!C66)</f>
        <v>3323040</v>
      </c>
      <c r="D26" s="177" t="s">
        <v>476</v>
      </c>
      <c r="E26" s="179" t="s">
        <v>477</v>
      </c>
      <c r="F26" s="178">
        <v>0</v>
      </c>
      <c r="G26" s="132"/>
    </row>
    <row r="27" spans="1:9" s="133" customFormat="1" x14ac:dyDescent="0.25">
      <c r="A27" s="140" t="s">
        <v>473</v>
      </c>
      <c r="B27" s="133" t="s">
        <v>469</v>
      </c>
      <c r="C27" s="176">
        <v>0</v>
      </c>
      <c r="D27" s="177" t="s">
        <v>478</v>
      </c>
      <c r="E27" s="133" t="s">
        <v>471</v>
      </c>
      <c r="F27" s="178">
        <v>0</v>
      </c>
      <c r="G27" s="132"/>
    </row>
    <row r="28" spans="1:9" s="133" customFormat="1" x14ac:dyDescent="0.25">
      <c r="A28" s="140" t="s">
        <v>476</v>
      </c>
      <c r="B28" s="133" t="s">
        <v>472</v>
      </c>
      <c r="C28" s="176">
        <f>'1. Bevételek_kiadások_összesen'!C72-'9. Mérleg'!C23</f>
        <v>1213708</v>
      </c>
      <c r="D28" s="177" t="s">
        <v>479</v>
      </c>
      <c r="E28" s="133" t="s">
        <v>480</v>
      </c>
      <c r="F28" s="178"/>
      <c r="G28" s="132"/>
    </row>
    <row r="29" spans="1:9" s="133" customFormat="1" x14ac:dyDescent="0.25">
      <c r="A29" s="140" t="s">
        <v>478</v>
      </c>
      <c r="B29" s="133" t="s">
        <v>481</v>
      </c>
      <c r="C29" s="176"/>
      <c r="D29" s="180"/>
      <c r="F29" s="178"/>
      <c r="G29" s="132"/>
    </row>
    <row r="30" spans="1:9" s="187" customFormat="1" x14ac:dyDescent="0.25">
      <c r="A30" s="155"/>
      <c r="B30" s="181" t="s">
        <v>482</v>
      </c>
      <c r="C30" s="182">
        <f>SUM(C22:C29)</f>
        <v>6063385</v>
      </c>
      <c r="D30" s="183"/>
      <c r="E30" s="184" t="s">
        <v>483</v>
      </c>
      <c r="F30" s="185">
        <f>SUM(F21:F28)</f>
        <v>1119725</v>
      </c>
      <c r="G30" s="186"/>
      <c r="I30" s="972"/>
    </row>
    <row r="31" spans="1:9" s="133" customFormat="1" ht="30" customHeight="1" x14ac:dyDescent="0.25">
      <c r="A31" s="188"/>
      <c r="B31" s="189" t="s">
        <v>484</v>
      </c>
      <c r="C31" s="190">
        <f>C20+C30</f>
        <v>8558691</v>
      </c>
      <c r="D31" s="191"/>
      <c r="E31" s="189" t="s">
        <v>485</v>
      </c>
      <c r="F31" s="175">
        <f>F20+F30</f>
        <v>8558691</v>
      </c>
      <c r="G31" s="132"/>
      <c r="I31" s="848"/>
    </row>
    <row r="32" spans="1:9" s="133" customFormat="1" x14ac:dyDescent="0.25">
      <c r="A32" s="192"/>
      <c r="B32" s="193" t="s">
        <v>543</v>
      </c>
      <c r="C32" s="194">
        <f>C20-F20</f>
        <v>-4943660</v>
      </c>
      <c r="D32" s="195"/>
      <c r="E32" s="196"/>
      <c r="F32" s="197"/>
      <c r="G32" s="132"/>
      <c r="I32" s="848"/>
    </row>
    <row r="33" spans="1:9" s="133" customFormat="1" x14ac:dyDescent="0.25">
      <c r="A33" s="198"/>
      <c r="B33" s="199" t="s">
        <v>486</v>
      </c>
      <c r="C33" s="200">
        <f>C32+C30-F30</f>
        <v>0</v>
      </c>
      <c r="D33" s="201"/>
      <c r="E33" s="199"/>
      <c r="F33" s="202"/>
      <c r="G33" s="132"/>
    </row>
    <row r="34" spans="1:9" ht="20.100000000000001" customHeight="1" x14ac:dyDescent="0.3">
      <c r="A34" s="140"/>
      <c r="B34" s="123" t="s">
        <v>487</v>
      </c>
      <c r="C34" s="203">
        <f>C12/C20</f>
        <v>0.97996237735973069</v>
      </c>
      <c r="D34" s="204"/>
      <c r="E34" s="123" t="s">
        <v>488</v>
      </c>
      <c r="F34" s="205">
        <f>F12/F20</f>
        <v>0.38341592097611416</v>
      </c>
    </row>
    <row r="35" spans="1:9" ht="20.100000000000001" customHeight="1" x14ac:dyDescent="0.3">
      <c r="A35" s="206"/>
      <c r="B35" s="207" t="s">
        <v>489</v>
      </c>
      <c r="C35" s="208">
        <f>C19/C20</f>
        <v>2.003762264026937E-2</v>
      </c>
      <c r="D35" s="209"/>
      <c r="E35" s="207" t="s">
        <v>490</v>
      </c>
      <c r="F35" s="210">
        <f>F19/F20</f>
        <v>0.6165840790238859</v>
      </c>
      <c r="I35" s="124"/>
    </row>
    <row r="36" spans="1:9" x14ac:dyDescent="0.3">
      <c r="I36" s="124"/>
    </row>
    <row r="37" spans="1:9" s="125" customFormat="1" x14ac:dyDescent="0.3">
      <c r="A37" s="122"/>
      <c r="B37" s="123"/>
      <c r="C37" s="124" t="s">
        <v>491</v>
      </c>
      <c r="E37" s="123"/>
      <c r="F37" s="124"/>
      <c r="G37" s="126"/>
      <c r="I37" s="973"/>
    </row>
  </sheetData>
  <sheetProtection selectLockedCells="1" selectUnlockedCells="1"/>
  <mergeCells count="2">
    <mergeCell ref="A1:B1"/>
    <mergeCell ref="A2:F3"/>
  </mergeCells>
  <printOptions horizontalCentered="1" verticalCentered="1"/>
  <pageMargins left="0.19652777777777777" right="0.19652777777777777" top="0.19652777777777777" bottom="0.19652777777777777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88" zoomScaleSheetLayoutView="88" workbookViewId="0">
      <selection activeCell="B1" sqref="B1"/>
    </sheetView>
  </sheetViews>
  <sheetFormatPr defaultRowHeight="17.25" x14ac:dyDescent="0.25"/>
  <cols>
    <col min="1" max="1" width="5.5703125" style="211" customWidth="1"/>
    <col min="2" max="2" width="56.42578125" style="212" customWidth="1"/>
    <col min="3" max="3" width="0" style="213" hidden="1" customWidth="1"/>
    <col min="4" max="4" width="16.5703125" style="214" hidden="1" customWidth="1"/>
    <col min="5" max="7" width="16.5703125" style="214" customWidth="1"/>
    <col min="8" max="16384" width="9.140625" style="211"/>
  </cols>
  <sheetData>
    <row r="1" spans="1:12" x14ac:dyDescent="0.25">
      <c r="B1" s="215" t="s">
        <v>735</v>
      </c>
    </row>
    <row r="2" spans="1:12" ht="21" customHeight="1" x14ac:dyDescent="0.25">
      <c r="A2" s="1082" t="s">
        <v>492</v>
      </c>
      <c r="B2" s="1082"/>
      <c r="C2" s="1082"/>
      <c r="D2" s="1082"/>
      <c r="E2" s="1082"/>
      <c r="F2" s="1082"/>
      <c r="G2" s="1082"/>
    </row>
    <row r="3" spans="1:12" x14ac:dyDescent="0.25">
      <c r="A3" s="1083" t="s">
        <v>493</v>
      </c>
      <c r="B3" s="1083"/>
      <c r="C3" s="1083"/>
      <c r="D3" s="1083"/>
      <c r="E3" s="1083"/>
      <c r="F3" s="1083"/>
      <c r="G3" s="1083"/>
    </row>
    <row r="4" spans="1:12" x14ac:dyDescent="0.25">
      <c r="B4" s="216"/>
      <c r="C4" s="216"/>
      <c r="D4" s="1084"/>
      <c r="E4" s="1084"/>
      <c r="F4" s="1084" t="s">
        <v>315</v>
      </c>
      <c r="G4" s="1084"/>
      <c r="I4" s="217"/>
      <c r="J4" s="217"/>
      <c r="K4" s="217"/>
      <c r="L4" s="217"/>
    </row>
    <row r="5" spans="1:12" s="218" customFormat="1" thickBot="1" x14ac:dyDescent="0.3">
      <c r="A5" s="1085" t="s">
        <v>259</v>
      </c>
      <c r="B5" s="1085"/>
      <c r="C5" s="218" t="s">
        <v>261</v>
      </c>
      <c r="D5" s="218" t="s">
        <v>260</v>
      </c>
      <c r="E5" s="218" t="s">
        <v>261</v>
      </c>
      <c r="F5" s="218" t="s">
        <v>262</v>
      </c>
      <c r="G5" s="218" t="s">
        <v>263</v>
      </c>
    </row>
    <row r="6" spans="1:12" s="219" customFormat="1" ht="26.1" customHeight="1" thickTop="1" thickBot="1" x14ac:dyDescent="0.3">
      <c r="A6" s="1086" t="s">
        <v>494</v>
      </c>
      <c r="B6" s="1087" t="s">
        <v>2</v>
      </c>
      <c r="C6" s="1088" t="s">
        <v>495</v>
      </c>
      <c r="D6" s="1079"/>
      <c r="E6" s="1079" t="s">
        <v>561</v>
      </c>
      <c r="F6" s="1079" t="s">
        <v>624</v>
      </c>
      <c r="G6" s="1081" t="s">
        <v>711</v>
      </c>
    </row>
    <row r="7" spans="1:12" s="219" customFormat="1" ht="26.1" customHeight="1" thickTop="1" thickBot="1" x14ac:dyDescent="0.3">
      <c r="A7" s="1086"/>
      <c r="B7" s="1087"/>
      <c r="C7" s="1088"/>
      <c r="D7" s="1080"/>
      <c r="E7" s="1080"/>
      <c r="F7" s="1080"/>
      <c r="G7" s="1081"/>
    </row>
    <row r="8" spans="1:12" ht="20.100000000000001" customHeight="1" thickTop="1" x14ac:dyDescent="0.25">
      <c r="A8" s="220">
        <v>1</v>
      </c>
      <c r="B8" s="221" t="s">
        <v>496</v>
      </c>
      <c r="C8" s="222"/>
      <c r="D8" s="222"/>
      <c r="E8" s="222">
        <v>18000</v>
      </c>
      <c r="F8" s="222">
        <v>18000</v>
      </c>
      <c r="G8" s="223">
        <v>18000</v>
      </c>
    </row>
    <row r="9" spans="1:12" ht="18" thickBot="1" x14ac:dyDescent="0.3"/>
    <row r="10" spans="1:12" s="231" customFormat="1" ht="26.1" customHeight="1" thickTop="1" thickBot="1" x14ac:dyDescent="0.3">
      <c r="A10" s="227"/>
      <c r="B10" s="228" t="s">
        <v>497</v>
      </c>
      <c r="C10" s="229">
        <f ca="1">SUM(C8:C22)</f>
        <v>603034</v>
      </c>
      <c r="D10" s="229">
        <f>SUM(D8:D9)</f>
        <v>0</v>
      </c>
      <c r="E10" s="229">
        <f ca="1">SUM(E8:E22)</f>
        <v>253550</v>
      </c>
      <c r="F10" s="229">
        <f ca="1">SUM(F8:F22)</f>
        <v>253550</v>
      </c>
      <c r="G10" s="230">
        <f ca="1">SUM(G8:G22)</f>
        <v>241550</v>
      </c>
    </row>
    <row r="11" spans="1:12" ht="20.100000000000001" customHeight="1" thickTop="1" x14ac:dyDescent="0.25">
      <c r="A11" s="220">
        <v>3</v>
      </c>
      <c r="B11" s="221" t="s">
        <v>354</v>
      </c>
      <c r="C11" s="222">
        <v>20000</v>
      </c>
      <c r="D11" s="222"/>
      <c r="E11" s="222">
        <v>12900</v>
      </c>
      <c r="F11" s="222">
        <v>12900</v>
      </c>
      <c r="G11" s="223">
        <v>12900</v>
      </c>
    </row>
    <row r="12" spans="1:12" ht="33" x14ac:dyDescent="0.25">
      <c r="A12" s="232">
        <v>4</v>
      </c>
      <c r="B12" s="233" t="s">
        <v>720</v>
      </c>
      <c r="C12" s="234"/>
      <c r="D12" s="234"/>
      <c r="E12" s="234">
        <v>40272</v>
      </c>
      <c r="F12" s="234">
        <v>40272</v>
      </c>
      <c r="G12" s="235">
        <v>40272</v>
      </c>
    </row>
    <row r="13" spans="1:12" ht="20.100000000000001" customHeight="1" x14ac:dyDescent="0.25">
      <c r="A13" s="232">
        <v>5</v>
      </c>
      <c r="B13" s="236" t="s">
        <v>498</v>
      </c>
      <c r="C13" s="234">
        <v>225000</v>
      </c>
      <c r="D13" s="234"/>
      <c r="E13" s="234">
        <v>98550</v>
      </c>
      <c r="F13" s="234">
        <v>98550</v>
      </c>
      <c r="G13" s="235">
        <v>98550</v>
      </c>
    </row>
    <row r="14" spans="1:12" ht="20.100000000000001" customHeight="1" x14ac:dyDescent="0.25">
      <c r="A14" s="232">
        <v>6</v>
      </c>
      <c r="B14" s="236" t="s">
        <v>499</v>
      </c>
      <c r="C14" s="234">
        <v>239000</v>
      </c>
      <c r="D14" s="234"/>
      <c r="E14" s="234">
        <v>3000</v>
      </c>
      <c r="F14" s="234">
        <v>3000</v>
      </c>
      <c r="G14" s="235">
        <v>3000</v>
      </c>
    </row>
    <row r="15" spans="1:12" ht="49.5" x14ac:dyDescent="0.25">
      <c r="A15" s="232">
        <v>7</v>
      </c>
      <c r="B15" s="233" t="s">
        <v>500</v>
      </c>
      <c r="C15" s="234"/>
      <c r="D15" s="237"/>
      <c r="E15" s="237">
        <v>30000</v>
      </c>
      <c r="F15" s="238">
        <v>30000</v>
      </c>
      <c r="G15" s="239">
        <v>30000</v>
      </c>
    </row>
    <row r="16" spans="1:12" ht="49.5" x14ac:dyDescent="0.25">
      <c r="A16" s="232">
        <v>8</v>
      </c>
      <c r="B16" s="233" t="s">
        <v>501</v>
      </c>
      <c r="C16" s="234"/>
      <c r="D16" s="238"/>
      <c r="E16" s="238">
        <v>19000</v>
      </c>
      <c r="F16" s="238">
        <v>19000</v>
      </c>
      <c r="G16" s="239">
        <v>19000</v>
      </c>
    </row>
    <row r="17" spans="1:7" ht="16.5" x14ac:dyDescent="0.25">
      <c r="A17" s="232">
        <v>9</v>
      </c>
      <c r="B17" s="233" t="s">
        <v>344</v>
      </c>
      <c r="C17" s="234"/>
      <c r="D17" s="238"/>
      <c r="E17" s="238">
        <v>59000</v>
      </c>
      <c r="F17" s="238">
        <v>59000</v>
      </c>
      <c r="G17" s="239">
        <v>59000</v>
      </c>
    </row>
    <row r="18" spans="1:7" ht="20.100000000000001" customHeight="1" x14ac:dyDescent="0.25">
      <c r="A18" s="232">
        <v>10</v>
      </c>
      <c r="B18" s="236" t="s">
        <v>683</v>
      </c>
      <c r="C18" s="234">
        <v>80000</v>
      </c>
      <c r="D18" s="234"/>
      <c r="E18" s="234">
        <v>19000</v>
      </c>
      <c r="F18" s="234">
        <v>19000</v>
      </c>
      <c r="G18" s="235">
        <v>19000</v>
      </c>
    </row>
    <row r="19" spans="1:7" ht="20.100000000000001" customHeight="1" x14ac:dyDescent="0.25">
      <c r="A19" s="232">
        <v>11</v>
      </c>
      <c r="B19" s="236" t="s">
        <v>502</v>
      </c>
      <c r="C19" s="234">
        <v>20000</v>
      </c>
      <c r="D19" s="234"/>
      <c r="E19" s="234">
        <v>3000</v>
      </c>
      <c r="F19" s="234">
        <v>3000</v>
      </c>
      <c r="G19" s="235">
        <v>3000</v>
      </c>
    </row>
    <row r="20" spans="1:7" ht="20.100000000000001" customHeight="1" x14ac:dyDescent="0.25">
      <c r="A20" s="224">
        <v>12</v>
      </c>
      <c r="B20" s="236" t="s">
        <v>503</v>
      </c>
      <c r="C20" s="234">
        <v>3409</v>
      </c>
      <c r="D20" s="234"/>
      <c r="E20" s="234">
        <v>1494</v>
      </c>
      <c r="F20" s="234">
        <v>1494</v>
      </c>
      <c r="G20" s="235">
        <v>1494</v>
      </c>
    </row>
    <row r="21" spans="1:7" ht="20.100000000000001" customHeight="1" x14ac:dyDescent="0.25">
      <c r="A21" s="224">
        <v>13</v>
      </c>
      <c r="B21" s="759" t="s">
        <v>684</v>
      </c>
      <c r="C21" s="226"/>
      <c r="D21" s="226"/>
      <c r="E21" s="760" t="s">
        <v>568</v>
      </c>
      <c r="F21" s="226">
        <v>1905</v>
      </c>
      <c r="G21" s="519" t="s">
        <v>568</v>
      </c>
    </row>
    <row r="22" spans="1:7" ht="20.100000000000001" customHeight="1" thickBot="1" x14ac:dyDescent="0.3">
      <c r="A22" s="224"/>
      <c r="B22" s="225"/>
      <c r="C22" s="226"/>
      <c r="D22" s="226"/>
      <c r="E22" s="226"/>
      <c r="F22" s="226"/>
      <c r="G22" s="519"/>
    </row>
    <row r="23" spans="1:7" s="244" customFormat="1" ht="26.1" customHeight="1" thickTop="1" thickBot="1" x14ac:dyDescent="0.3">
      <c r="A23" s="240"/>
      <c r="B23" s="241" t="s">
        <v>504</v>
      </c>
      <c r="C23" s="242">
        <f>SUM(C11:C21)</f>
        <v>587409</v>
      </c>
      <c r="D23" s="243">
        <f>SUM(D11:D22)</f>
        <v>0</v>
      </c>
      <c r="E23" s="243">
        <f>SUM(E11:E22)</f>
        <v>286216</v>
      </c>
      <c r="F23" s="243">
        <f>SUM(F11:F22)</f>
        <v>288121</v>
      </c>
      <c r="G23" s="243">
        <f>SUM(G11:G22)</f>
        <v>286216</v>
      </c>
    </row>
    <row r="24" spans="1:7" s="231" customFormat="1" ht="26.1" customHeight="1" thickTop="1" thickBot="1" x14ac:dyDescent="0.3">
      <c r="A24" s="240"/>
      <c r="B24" s="228" t="s">
        <v>314</v>
      </c>
      <c r="C24" s="229">
        <f ca="1">SUM(C23,C10)</f>
        <v>603034</v>
      </c>
      <c r="D24" s="245">
        <f>SUM(D23,D10)</f>
        <v>0</v>
      </c>
      <c r="E24" s="245">
        <f ca="1">SUM(E23,E10)</f>
        <v>485100</v>
      </c>
      <c r="F24" s="246">
        <f ca="1">SUM(F23,F10)</f>
        <v>248550</v>
      </c>
      <c r="G24" s="247">
        <f ca="1">SUM(G23,G10)</f>
        <v>236550</v>
      </c>
    </row>
    <row r="25" spans="1:7" ht="18" thickTop="1" x14ac:dyDescent="0.25"/>
  </sheetData>
  <sheetProtection selectLockedCells="1" selectUnlockedCells="1"/>
  <mergeCells count="12">
    <mergeCell ref="D6:D7"/>
    <mergeCell ref="E6:E7"/>
    <mergeCell ref="F6:F7"/>
    <mergeCell ref="G6:G7"/>
    <mergeCell ref="A2:G2"/>
    <mergeCell ref="A3:G3"/>
    <mergeCell ref="D4:E4"/>
    <mergeCell ref="F4:G4"/>
    <mergeCell ref="A5:B5"/>
    <mergeCell ref="A6:A7"/>
    <mergeCell ref="B6:B7"/>
    <mergeCell ref="C6:C7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78" firstPageNumber="0" fitToHeight="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Normal="100" zoomScaleSheetLayoutView="100" workbookViewId="0">
      <selection activeCell="B1" sqref="B1"/>
    </sheetView>
  </sheetViews>
  <sheetFormatPr defaultRowHeight="15" x14ac:dyDescent="0.25"/>
  <cols>
    <col min="1" max="1" width="5.42578125" customWidth="1"/>
    <col min="2" max="2" width="73.42578125" customWidth="1"/>
    <col min="3" max="3" width="13.7109375" bestFit="1" customWidth="1"/>
  </cols>
  <sheetData>
    <row r="1" spans="1:4" s="98" customFormat="1" ht="14.25" x14ac:dyDescent="0.3">
      <c r="B1" s="98" t="s">
        <v>736</v>
      </c>
    </row>
    <row r="2" spans="1:4" ht="18.75" x14ac:dyDescent="0.35">
      <c r="A2" s="1092" t="s">
        <v>416</v>
      </c>
      <c r="B2" s="1092"/>
      <c r="C2" s="1092"/>
      <c r="D2" s="1092"/>
    </row>
    <row r="3" spans="1:4" ht="18.75" x14ac:dyDescent="0.25">
      <c r="A3" s="1093" t="s">
        <v>714</v>
      </c>
      <c r="B3" s="1093"/>
      <c r="C3" s="1093"/>
      <c r="D3" s="1093"/>
    </row>
    <row r="4" spans="1:4" ht="17.25" x14ac:dyDescent="0.25">
      <c r="A4" s="1094" t="s">
        <v>505</v>
      </c>
      <c r="B4" s="1094"/>
      <c r="C4" s="1094"/>
      <c r="D4" s="1094"/>
    </row>
    <row r="5" spans="1:4" ht="17.25" x14ac:dyDescent="0.3">
      <c r="A5" s="248"/>
      <c r="B5" s="248"/>
      <c r="C5" s="1095" t="s">
        <v>418</v>
      </c>
      <c r="D5" s="1095"/>
    </row>
    <row r="6" spans="1:4" ht="18.75" thickBot="1" x14ac:dyDescent="0.4">
      <c r="A6" s="1096" t="s">
        <v>259</v>
      </c>
      <c r="B6" s="1096"/>
      <c r="C6" s="1097" t="s">
        <v>260</v>
      </c>
      <c r="D6" s="1097"/>
    </row>
    <row r="7" spans="1:4" ht="18.75" customHeight="1" thickBot="1" x14ac:dyDescent="0.3">
      <c r="A7" s="1089" t="s">
        <v>506</v>
      </c>
      <c r="B7" s="1089"/>
      <c r="C7" s="1090" t="s">
        <v>507</v>
      </c>
      <c r="D7" s="1090"/>
    </row>
    <row r="8" spans="1:4" ht="16.5" x14ac:dyDescent="0.3">
      <c r="A8" s="249" t="s">
        <v>3</v>
      </c>
      <c r="B8" s="250" t="s">
        <v>508</v>
      </c>
      <c r="C8" s="260"/>
      <c r="D8" s="251"/>
    </row>
    <row r="9" spans="1:4" ht="16.5" x14ac:dyDescent="0.3">
      <c r="A9" s="252"/>
      <c r="B9" s="253" t="s">
        <v>509</v>
      </c>
      <c r="C9" s="260">
        <v>0</v>
      </c>
      <c r="D9" s="254"/>
    </row>
    <row r="10" spans="1:4" ht="16.5" x14ac:dyDescent="0.3">
      <c r="A10" s="252"/>
      <c r="B10" s="253" t="s">
        <v>297</v>
      </c>
      <c r="C10" s="260">
        <v>329572</v>
      </c>
      <c r="D10" s="254"/>
    </row>
    <row r="11" spans="1:4" ht="16.5" x14ac:dyDescent="0.3">
      <c r="A11" s="252"/>
      <c r="B11" s="253" t="s">
        <v>298</v>
      </c>
      <c r="C11" s="260">
        <v>18826</v>
      </c>
      <c r="D11" s="254"/>
    </row>
    <row r="12" spans="1:4" ht="16.5" x14ac:dyDescent="0.3">
      <c r="A12" s="252"/>
      <c r="B12" s="253" t="s">
        <v>510</v>
      </c>
      <c r="C12" s="260">
        <v>0</v>
      </c>
      <c r="D12" s="254"/>
    </row>
    <row r="13" spans="1:4" ht="16.5" x14ac:dyDescent="0.3">
      <c r="A13" s="252"/>
      <c r="B13" s="253" t="s">
        <v>65</v>
      </c>
      <c r="C13" s="260">
        <v>6783</v>
      </c>
      <c r="D13" s="254"/>
    </row>
    <row r="14" spans="1:4" ht="16.5" x14ac:dyDescent="0.25">
      <c r="A14" s="252"/>
      <c r="B14" s="255"/>
      <c r="C14" s="520">
        <f>SUM(C9:C13)</f>
        <v>355181</v>
      </c>
      <c r="D14" s="256"/>
    </row>
    <row r="15" spans="1:4" ht="33" x14ac:dyDescent="0.25">
      <c r="A15" s="257" t="s">
        <v>5</v>
      </c>
      <c r="B15" s="258" t="s">
        <v>511</v>
      </c>
      <c r="C15" s="260"/>
      <c r="D15" s="259"/>
    </row>
    <row r="16" spans="1:4" ht="33" x14ac:dyDescent="0.25">
      <c r="A16" s="257" t="s">
        <v>7</v>
      </c>
      <c r="B16" s="258" t="s">
        <v>512</v>
      </c>
      <c r="C16" s="260"/>
      <c r="D16" s="259"/>
    </row>
    <row r="17" spans="1:4" ht="33" x14ac:dyDescent="0.25">
      <c r="A17" s="257" t="s">
        <v>9</v>
      </c>
      <c r="B17" s="258" t="s">
        <v>513</v>
      </c>
      <c r="C17" s="260"/>
      <c r="D17" s="259"/>
    </row>
    <row r="18" spans="1:4" ht="17.25" thickBot="1" x14ac:dyDescent="0.3">
      <c r="A18" s="257" t="s">
        <v>11</v>
      </c>
      <c r="B18" s="258" t="s">
        <v>514</v>
      </c>
      <c r="C18" s="260">
        <v>0</v>
      </c>
      <c r="D18" s="259"/>
    </row>
    <row r="19" spans="1:4" ht="18" thickBot="1" x14ac:dyDescent="0.3">
      <c r="A19" s="1091" t="s">
        <v>430</v>
      </c>
      <c r="B19" s="1091"/>
      <c r="C19" s="261">
        <f>SUM(C14:C18)</f>
        <v>355181</v>
      </c>
      <c r="D19" s="262"/>
    </row>
  </sheetData>
  <sheetProtection selectLockedCells="1" selectUnlockedCells="1"/>
  <mergeCells count="9">
    <mergeCell ref="A7:B7"/>
    <mergeCell ref="C7:D7"/>
    <mergeCell ref="A19:B19"/>
    <mergeCell ref="A2:D2"/>
    <mergeCell ref="A3:D3"/>
    <mergeCell ref="A4:D4"/>
    <mergeCell ref="C5:D5"/>
    <mergeCell ref="A6:B6"/>
    <mergeCell ref="C6:D6"/>
  </mergeCells>
  <pageMargins left="0.7" right="0.7" top="0.75" bottom="0.75" header="0.51180555555555551" footer="0.51180555555555551"/>
  <pageSetup paperSize="9" scale="86" firstPageNumber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workbookViewId="0">
      <selection activeCell="B1" sqref="B1"/>
    </sheetView>
  </sheetViews>
  <sheetFormatPr defaultColWidth="8" defaultRowHeight="15" x14ac:dyDescent="0.3"/>
  <cols>
    <col min="1" max="1" width="3.42578125" style="263" customWidth="1"/>
    <col min="2" max="2" width="34.85546875" style="264" customWidth="1"/>
    <col min="3" max="3" width="14.42578125" style="263" customWidth="1"/>
    <col min="4" max="4" width="13.5703125" style="263" customWidth="1"/>
    <col min="5" max="5" width="15.140625" style="263" customWidth="1"/>
    <col min="6" max="6" width="13.42578125" style="263" customWidth="1"/>
    <col min="7" max="7" width="9.85546875" style="263" customWidth="1"/>
    <col min="8" max="9" width="13.42578125" style="263" customWidth="1"/>
    <col min="10" max="10" width="11.42578125" style="263" customWidth="1"/>
    <col min="11" max="11" width="10.5703125" style="263" customWidth="1"/>
    <col min="12" max="12" width="9.85546875" style="263" customWidth="1"/>
    <col min="13" max="17" width="10.5703125" style="263" customWidth="1"/>
    <col min="18" max="16384" width="8" style="265"/>
  </cols>
  <sheetData>
    <row r="1" spans="1:17" s="268" customFormat="1" ht="14.25" x14ac:dyDescent="0.3">
      <c r="A1" s="266"/>
      <c r="B1" s="267" t="s">
        <v>737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17" s="269" customFormat="1" ht="42.6" customHeight="1" x14ac:dyDescent="0.25">
      <c r="A2" s="1098" t="s">
        <v>515</v>
      </c>
      <c r="B2" s="1098"/>
      <c r="C2" s="1098"/>
      <c r="D2" s="1098"/>
      <c r="E2" s="1098"/>
      <c r="F2" s="1098"/>
      <c r="G2" s="1098"/>
      <c r="H2" s="1098"/>
      <c r="I2" s="1098"/>
      <c r="J2" s="1098"/>
      <c r="K2" s="1098"/>
      <c r="L2" s="1098"/>
      <c r="M2" s="1098"/>
      <c r="N2" s="1098"/>
      <c r="O2" s="1098"/>
      <c r="P2" s="1098"/>
      <c r="Q2" s="1098"/>
    </row>
    <row r="3" spans="1:17" ht="17.25" x14ac:dyDescent="0.2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1" t="s">
        <v>315</v>
      </c>
    </row>
    <row r="4" spans="1:17" s="273" customFormat="1" x14ac:dyDescent="0.3">
      <c r="A4" s="1099" t="s">
        <v>259</v>
      </c>
      <c r="B4" s="1099"/>
      <c r="C4" s="272" t="s">
        <v>260</v>
      </c>
      <c r="D4" s="272" t="s">
        <v>261</v>
      </c>
      <c r="E4" s="272" t="s">
        <v>262</v>
      </c>
      <c r="F4" s="272" t="s">
        <v>263</v>
      </c>
      <c r="G4" s="272" t="s">
        <v>264</v>
      </c>
      <c r="H4" s="272" t="s">
        <v>265</v>
      </c>
      <c r="I4" s="272" t="s">
        <v>266</v>
      </c>
      <c r="J4" s="272" t="s">
        <v>267</v>
      </c>
      <c r="K4" s="272" t="s">
        <v>268</v>
      </c>
      <c r="L4" s="272" t="s">
        <v>269</v>
      </c>
      <c r="M4" s="272" t="s">
        <v>270</v>
      </c>
      <c r="N4" s="272" t="s">
        <v>271</v>
      </c>
      <c r="O4" s="272" t="s">
        <v>272</v>
      </c>
      <c r="P4" s="272" t="s">
        <v>273</v>
      </c>
      <c r="Q4" s="272" t="s">
        <v>274</v>
      </c>
    </row>
    <row r="5" spans="1:17" s="275" customFormat="1" ht="75.75" customHeight="1" x14ac:dyDescent="0.25">
      <c r="A5" s="1100" t="s">
        <v>516</v>
      </c>
      <c r="B5" s="1100"/>
      <c r="C5" s="274" t="s">
        <v>517</v>
      </c>
      <c r="D5" s="274" t="s">
        <v>518</v>
      </c>
      <c r="E5" s="274" t="s">
        <v>519</v>
      </c>
      <c r="F5" s="274" t="s">
        <v>520</v>
      </c>
      <c r="G5" s="274" t="s">
        <v>631</v>
      </c>
      <c r="H5" s="274" t="s">
        <v>625</v>
      </c>
      <c r="I5" s="274" t="s">
        <v>626</v>
      </c>
      <c r="J5" s="274" t="s">
        <v>630</v>
      </c>
      <c r="K5" s="274" t="s">
        <v>627</v>
      </c>
      <c r="L5" s="274" t="s">
        <v>628</v>
      </c>
      <c r="M5" s="274" t="s">
        <v>628</v>
      </c>
      <c r="N5" s="274" t="s">
        <v>628</v>
      </c>
      <c r="O5" s="274" t="s">
        <v>627</v>
      </c>
      <c r="P5" s="274" t="s">
        <v>627</v>
      </c>
      <c r="Q5" s="274" t="s">
        <v>627</v>
      </c>
    </row>
    <row r="6" spans="1:17" ht="30" customHeight="1" x14ac:dyDescent="0.2">
      <c r="A6" s="276">
        <v>1</v>
      </c>
      <c r="B6" s="277" t="s">
        <v>521</v>
      </c>
      <c r="C6" s="276"/>
      <c r="D6" s="278"/>
      <c r="E6" s="278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</row>
    <row r="7" spans="1:17" ht="30" customHeight="1" x14ac:dyDescent="0.2">
      <c r="A7" s="280">
        <v>2</v>
      </c>
      <c r="B7" s="281" t="s">
        <v>522</v>
      </c>
      <c r="C7" s="280"/>
      <c r="D7" s="282"/>
      <c r="E7" s="282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</row>
    <row r="8" spans="1:17" s="269" customFormat="1" ht="30" customHeight="1" x14ac:dyDescent="0.25">
      <c r="A8" s="284" t="s">
        <v>523</v>
      </c>
      <c r="B8" s="1101" t="s">
        <v>524</v>
      </c>
      <c r="C8" s="1101"/>
      <c r="D8" s="1101"/>
      <c r="E8" s="1101"/>
      <c r="F8" s="1101"/>
      <c r="G8" s="285">
        <f t="shared" ref="G8:Q8" si="0">SUM(G6:G7)</f>
        <v>0</v>
      </c>
      <c r="H8" s="285">
        <f t="shared" si="0"/>
        <v>0</v>
      </c>
      <c r="I8" s="285">
        <f t="shared" si="0"/>
        <v>0</v>
      </c>
      <c r="J8" s="285">
        <f t="shared" si="0"/>
        <v>0</v>
      </c>
      <c r="K8" s="285">
        <f t="shared" si="0"/>
        <v>0</v>
      </c>
      <c r="L8" s="285">
        <f t="shared" si="0"/>
        <v>0</v>
      </c>
      <c r="M8" s="285">
        <f t="shared" si="0"/>
        <v>0</v>
      </c>
      <c r="N8" s="285">
        <f t="shared" si="0"/>
        <v>0</v>
      </c>
      <c r="O8" s="285">
        <f t="shared" si="0"/>
        <v>0</v>
      </c>
      <c r="P8" s="285">
        <f t="shared" si="0"/>
        <v>0</v>
      </c>
      <c r="Q8" s="285">
        <f t="shared" si="0"/>
        <v>0</v>
      </c>
    </row>
  </sheetData>
  <sheetProtection selectLockedCells="1" selectUnlockedCells="1"/>
  <mergeCells count="4">
    <mergeCell ref="A2:Q2"/>
    <mergeCell ref="A4:B4"/>
    <mergeCell ref="A5:B5"/>
    <mergeCell ref="B8:F8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view="pageBreakPreview" workbookViewId="0">
      <selection activeCell="B1" sqref="B1"/>
    </sheetView>
  </sheetViews>
  <sheetFormatPr defaultRowHeight="16.5" x14ac:dyDescent="0.3"/>
  <cols>
    <col min="1" max="1" width="5.5703125" style="541" customWidth="1"/>
    <col min="2" max="2" width="50.7109375" style="541" customWidth="1"/>
    <col min="3" max="3" width="15.5703125" style="541" customWidth="1"/>
    <col min="4" max="6" width="14" style="541" customWidth="1"/>
    <col min="7" max="7" width="15.42578125" style="541" customWidth="1"/>
    <col min="8" max="16384" width="9.140625" style="522"/>
  </cols>
  <sheetData>
    <row r="1" spans="1:7" ht="18" x14ac:dyDescent="0.35">
      <c r="A1" s="539"/>
      <c r="B1" s="540" t="s">
        <v>738</v>
      </c>
      <c r="C1" s="266"/>
    </row>
    <row r="2" spans="1:7" s="98" customFormat="1" ht="14.25" x14ac:dyDescent="0.3">
      <c r="A2" s="287"/>
      <c r="B2" s="287"/>
      <c r="C2" s="287"/>
      <c r="D2" s="287"/>
      <c r="E2" s="287"/>
      <c r="F2" s="287"/>
      <c r="G2" s="287"/>
    </row>
    <row r="3" spans="1:7" s="98" customFormat="1" ht="14.25" x14ac:dyDescent="0.3">
      <c r="A3" s="287"/>
      <c r="B3" s="287"/>
      <c r="C3" s="287"/>
      <c r="D3" s="287"/>
      <c r="E3" s="287"/>
      <c r="F3" s="287"/>
      <c r="G3" s="287"/>
    </row>
    <row r="4" spans="1:7" ht="36" customHeight="1" x14ac:dyDescent="0.3">
      <c r="A4" s="1109" t="s">
        <v>592</v>
      </c>
      <c r="B4" s="1109"/>
      <c r="C4" s="1109"/>
      <c r="D4" s="1109"/>
      <c r="E4" s="1109"/>
      <c r="F4" s="1109"/>
      <c r="G4" s="1109"/>
    </row>
    <row r="5" spans="1:7" ht="18" thickBot="1" x14ac:dyDescent="0.35">
      <c r="A5" s="288"/>
      <c r="B5" s="288"/>
      <c r="C5" s="1110"/>
      <c r="D5" s="1110"/>
      <c r="E5" s="521"/>
      <c r="F5" s="1111" t="s">
        <v>593</v>
      </c>
      <c r="G5" s="1111"/>
    </row>
    <row r="6" spans="1:7" ht="15" customHeight="1" thickBot="1" x14ac:dyDescent="0.35">
      <c r="A6" s="1102" t="s">
        <v>526</v>
      </c>
      <c r="B6" s="1104" t="s">
        <v>527</v>
      </c>
      <c r="C6" s="1106" t="s">
        <v>528</v>
      </c>
      <c r="D6" s="1106"/>
      <c r="E6" s="1106"/>
      <c r="F6" s="1106"/>
      <c r="G6" s="1107" t="s">
        <v>594</v>
      </c>
    </row>
    <row r="7" spans="1:7" ht="17.25" thickBot="1" x14ac:dyDescent="0.35">
      <c r="A7" s="1103"/>
      <c r="B7" s="1105"/>
      <c r="C7" s="542">
        <v>2020</v>
      </c>
      <c r="D7" s="542">
        <v>2021</v>
      </c>
      <c r="E7" s="542">
        <v>2022</v>
      </c>
      <c r="F7" s="542">
        <v>2023</v>
      </c>
      <c r="G7" s="1108"/>
    </row>
    <row r="8" spans="1:7" ht="17.25" thickBot="1" x14ac:dyDescent="0.35">
      <c r="A8" s="543">
        <v>1</v>
      </c>
      <c r="B8" s="544">
        <v>2</v>
      </c>
      <c r="C8" s="544">
        <v>3</v>
      </c>
      <c r="D8" s="544">
        <v>4</v>
      </c>
      <c r="E8" s="544">
        <v>5</v>
      </c>
      <c r="F8" s="544">
        <v>6</v>
      </c>
      <c r="G8" s="545">
        <v>7</v>
      </c>
    </row>
    <row r="9" spans="1:7" x14ac:dyDescent="0.3">
      <c r="A9" s="546"/>
      <c r="B9" s="547" t="s">
        <v>531</v>
      </c>
      <c r="C9" s="548"/>
      <c r="D9" s="548"/>
      <c r="E9" s="548"/>
      <c r="F9" s="548"/>
      <c r="G9" s="549">
        <f>SUM(C9:F9)</f>
        <v>0</v>
      </c>
    </row>
    <row r="10" spans="1:7" x14ac:dyDescent="0.3">
      <c r="A10" s="546"/>
      <c r="B10" s="550" t="s">
        <v>78</v>
      </c>
      <c r="C10" s="551"/>
      <c r="D10" s="551"/>
      <c r="E10" s="551"/>
      <c r="F10" s="551"/>
      <c r="G10" s="552">
        <f>SUM(C10:F10)</f>
        <v>0</v>
      </c>
    </row>
    <row r="11" spans="1:7" x14ac:dyDescent="0.3">
      <c r="A11" s="546"/>
      <c r="B11" s="550" t="s">
        <v>595</v>
      </c>
      <c r="C11" s="551"/>
      <c r="D11" s="551"/>
      <c r="E11" s="551"/>
      <c r="F11" s="551"/>
      <c r="G11" s="552">
        <f>SUM(C11:F11)</f>
        <v>0</v>
      </c>
    </row>
    <row r="12" spans="1:7" x14ac:dyDescent="0.3">
      <c r="A12" s="546"/>
      <c r="B12" s="550" t="s">
        <v>596</v>
      </c>
      <c r="C12" s="551"/>
      <c r="D12" s="551"/>
      <c r="E12" s="551"/>
      <c r="F12" s="551"/>
      <c r="G12" s="552">
        <f>SUM(C12:F12)</f>
        <v>0</v>
      </c>
    </row>
    <row r="13" spans="1:7" x14ac:dyDescent="0.3">
      <c r="A13" s="546"/>
      <c r="B13" s="553" t="s">
        <v>597</v>
      </c>
      <c r="C13" s="554"/>
      <c r="D13" s="554"/>
      <c r="E13" s="554"/>
      <c r="F13" s="554"/>
      <c r="G13" s="555"/>
    </row>
    <row r="14" spans="1:7" x14ac:dyDescent="0.3">
      <c r="A14" s="546"/>
      <c r="B14" s="553" t="s">
        <v>598</v>
      </c>
      <c r="C14" s="554"/>
      <c r="D14" s="554"/>
      <c r="E14" s="554"/>
      <c r="F14" s="554"/>
      <c r="G14" s="555"/>
    </row>
    <row r="15" spans="1:7" ht="17.25" thickBot="1" x14ac:dyDescent="0.35">
      <c r="A15" s="546"/>
      <c r="B15" s="553" t="s">
        <v>599</v>
      </c>
      <c r="C15" s="554"/>
      <c r="D15" s="554"/>
      <c r="E15" s="554"/>
      <c r="F15" s="554"/>
      <c r="G15" s="555"/>
    </row>
    <row r="16" spans="1:7" ht="17.25" thickBot="1" x14ac:dyDescent="0.35">
      <c r="A16" s="556"/>
      <c r="B16" s="557" t="s">
        <v>600</v>
      </c>
      <c r="C16" s="558">
        <f>SUM(C9:C15)</f>
        <v>0</v>
      </c>
      <c r="D16" s="558">
        <f>SUM(D9:D15)</f>
        <v>0</v>
      </c>
      <c r="E16" s="558">
        <f>SUM(E9:E15)</f>
        <v>0</v>
      </c>
      <c r="F16" s="558">
        <f>SUM(F9:F15)</f>
        <v>0</v>
      </c>
      <c r="G16" s="559">
        <f>SUM(C16:F16)</f>
        <v>0</v>
      </c>
    </row>
    <row r="17" spans="1:7" ht="17.25" thickBot="1" x14ac:dyDescent="0.35">
      <c r="A17" s="560"/>
      <c r="B17" s="561" t="s">
        <v>601</v>
      </c>
      <c r="C17" s="562">
        <f>SUM(C16/2)</f>
        <v>0</v>
      </c>
      <c r="D17" s="562">
        <f>SUM(D16/2)</f>
        <v>0</v>
      </c>
      <c r="E17" s="562">
        <f>SUM(E16/2)</f>
        <v>0</v>
      </c>
      <c r="F17" s="562">
        <f>SUM(F16/2)</f>
        <v>0</v>
      </c>
      <c r="G17" s="563">
        <f>SUM(G16/2)</f>
        <v>0</v>
      </c>
    </row>
    <row r="18" spans="1:7" ht="17.25" thickBot="1" x14ac:dyDescent="0.35">
      <c r="A18" s="556"/>
      <c r="B18" s="557" t="s">
        <v>602</v>
      </c>
      <c r="C18" s="558"/>
      <c r="D18" s="558"/>
      <c r="E18" s="558"/>
      <c r="F18" s="558"/>
      <c r="G18" s="564"/>
    </row>
    <row r="19" spans="1:7" x14ac:dyDescent="0.3">
      <c r="A19" s="565"/>
      <c r="B19" s="566" t="s">
        <v>603</v>
      </c>
      <c r="C19" s="567"/>
      <c r="D19" s="567"/>
      <c r="E19" s="567"/>
      <c r="F19" s="567"/>
      <c r="G19" s="568"/>
    </row>
    <row r="20" spans="1:7" x14ac:dyDescent="0.3">
      <c r="A20" s="569"/>
      <c r="B20" s="566" t="s">
        <v>604</v>
      </c>
      <c r="C20" s="570"/>
      <c r="D20" s="570"/>
      <c r="E20" s="570"/>
      <c r="F20" s="570"/>
      <c r="G20" s="571"/>
    </row>
    <row r="21" spans="1:7" x14ac:dyDescent="0.3">
      <c r="A21" s="569"/>
      <c r="B21" s="566" t="s">
        <v>605</v>
      </c>
      <c r="C21" s="570"/>
      <c r="D21" s="570"/>
      <c r="E21" s="570"/>
      <c r="F21" s="570"/>
      <c r="G21" s="571"/>
    </row>
    <row r="22" spans="1:7" x14ac:dyDescent="0.3">
      <c r="A22" s="569"/>
      <c r="B22" s="566" t="s">
        <v>606</v>
      </c>
      <c r="C22" s="570"/>
      <c r="D22" s="570"/>
      <c r="E22" s="570"/>
      <c r="F22" s="570"/>
      <c r="G22" s="571"/>
    </row>
    <row r="23" spans="1:7" x14ac:dyDescent="0.3">
      <c r="A23" s="569"/>
      <c r="B23" s="566" t="s">
        <v>607</v>
      </c>
      <c r="C23" s="570"/>
      <c r="D23" s="570"/>
      <c r="E23" s="570"/>
      <c r="F23" s="570"/>
      <c r="G23" s="571"/>
    </row>
    <row r="24" spans="1:7" x14ac:dyDescent="0.3">
      <c r="A24" s="569"/>
      <c r="B24" s="566" t="s">
        <v>608</v>
      </c>
      <c r="C24" s="570"/>
      <c r="D24" s="570"/>
      <c r="E24" s="570"/>
      <c r="F24" s="570"/>
      <c r="G24" s="571"/>
    </row>
    <row r="25" spans="1:7" ht="17.25" thickBot="1" x14ac:dyDescent="0.35">
      <c r="A25" s="572"/>
      <c r="B25" s="561" t="s">
        <v>609</v>
      </c>
      <c r="C25" s="573"/>
      <c r="D25" s="573"/>
      <c r="E25" s="573"/>
      <c r="F25" s="573"/>
      <c r="G25" s="574"/>
    </row>
    <row r="26" spans="1:7" ht="17.25" thickBot="1" x14ac:dyDescent="0.35">
      <c r="A26" s="556"/>
      <c r="B26" s="557" t="s">
        <v>610</v>
      </c>
      <c r="C26" s="558"/>
      <c r="D26" s="558"/>
      <c r="E26" s="558"/>
      <c r="F26" s="558"/>
      <c r="G26" s="564"/>
    </row>
    <row r="27" spans="1:7" x14ac:dyDescent="0.3">
      <c r="A27" s="575"/>
      <c r="B27" s="576" t="s">
        <v>603</v>
      </c>
      <c r="C27" s="577"/>
      <c r="D27" s="577"/>
      <c r="E27" s="577"/>
      <c r="F27" s="577"/>
      <c r="G27" s="578"/>
    </row>
    <row r="28" spans="1:7" x14ac:dyDescent="0.3">
      <c r="A28" s="579"/>
      <c r="B28" s="580" t="s">
        <v>604</v>
      </c>
      <c r="C28" s="581"/>
      <c r="D28" s="581"/>
      <c r="E28" s="581"/>
      <c r="F28" s="581"/>
      <c r="G28" s="582"/>
    </row>
    <row r="29" spans="1:7" x14ac:dyDescent="0.3">
      <c r="A29" s="579"/>
      <c r="B29" s="580" t="s">
        <v>605</v>
      </c>
      <c r="C29" s="581"/>
      <c r="D29" s="581"/>
      <c r="E29" s="581"/>
      <c r="F29" s="581"/>
      <c r="G29" s="582"/>
    </row>
    <row r="30" spans="1:7" x14ac:dyDescent="0.3">
      <c r="A30" s="579"/>
      <c r="B30" s="580" t="s">
        <v>606</v>
      </c>
      <c r="C30" s="581"/>
      <c r="D30" s="581"/>
      <c r="E30" s="581"/>
      <c r="F30" s="581"/>
      <c r="G30" s="582"/>
    </row>
    <row r="31" spans="1:7" x14ac:dyDescent="0.3">
      <c r="A31" s="579"/>
      <c r="B31" s="580" t="s">
        <v>607</v>
      </c>
      <c r="C31" s="581"/>
      <c r="D31" s="581"/>
      <c r="E31" s="581"/>
      <c r="F31" s="581"/>
      <c r="G31" s="582"/>
    </row>
    <row r="32" spans="1:7" x14ac:dyDescent="0.3">
      <c r="A32" s="579"/>
      <c r="B32" s="580" t="s">
        <v>608</v>
      </c>
      <c r="C32" s="581"/>
      <c r="D32" s="581"/>
      <c r="E32" s="581"/>
      <c r="F32" s="581"/>
      <c r="G32" s="582">
        <f>SUM(D32:F32)</f>
        <v>0</v>
      </c>
    </row>
    <row r="33" spans="1:7" ht="17.25" thickBot="1" x14ac:dyDescent="0.35">
      <c r="A33" s="583"/>
      <c r="B33" s="584" t="s">
        <v>609</v>
      </c>
      <c r="C33" s="585"/>
      <c r="D33" s="585"/>
      <c r="E33" s="585"/>
      <c r="F33" s="585"/>
      <c r="G33" s="586"/>
    </row>
    <row r="34" spans="1:7" ht="17.25" thickBot="1" x14ac:dyDescent="0.35">
      <c r="A34" s="587"/>
      <c r="B34" s="588" t="s">
        <v>611</v>
      </c>
      <c r="C34" s="589"/>
      <c r="D34" s="589">
        <f>SUM(D32:D33)</f>
        <v>0</v>
      </c>
      <c r="E34" s="589"/>
      <c r="F34" s="589"/>
      <c r="G34" s="590">
        <f>SUM(D34:F34)</f>
        <v>0</v>
      </c>
    </row>
    <row r="35" spans="1:7" ht="17.25" thickBot="1" x14ac:dyDescent="0.35">
      <c r="A35" s="591"/>
      <c r="B35" s="592" t="s">
        <v>612</v>
      </c>
      <c r="C35" s="593">
        <f>SUM(C16-C34)</f>
        <v>0</v>
      </c>
      <c r="D35" s="593">
        <f>SUM(D16-D34)</f>
        <v>0</v>
      </c>
      <c r="E35" s="593">
        <f>SUM(E16-E34)</f>
        <v>0</v>
      </c>
      <c r="F35" s="593">
        <f>SUM(F16-F34)</f>
        <v>0</v>
      </c>
      <c r="G35" s="594">
        <f>SUM(G16-G34)</f>
        <v>0</v>
      </c>
    </row>
  </sheetData>
  <sheetProtection selectLockedCells="1" selectUnlockedCells="1"/>
  <mergeCells count="7">
    <mergeCell ref="A6:A7"/>
    <mergeCell ref="B6:B7"/>
    <mergeCell ref="C6:F6"/>
    <mergeCell ref="G6:G7"/>
    <mergeCell ref="A4:G4"/>
    <mergeCell ref="C5:D5"/>
    <mergeCell ref="F5:G5"/>
  </mergeCells>
  <pageMargins left="0.7" right="0.7" top="0.75" bottom="0.75" header="0.51180555555555551" footer="0.51180555555555551"/>
  <pageSetup paperSize="9" scale="67" firstPageNumber="0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view="pageBreakPreview" workbookViewId="0">
      <selection activeCell="B1" sqref="B1"/>
    </sheetView>
  </sheetViews>
  <sheetFormatPr defaultRowHeight="15" x14ac:dyDescent="0.25"/>
  <cols>
    <col min="1" max="1" width="5.5703125" style="286" customWidth="1"/>
    <col min="2" max="2" width="68.5703125" style="286" customWidth="1"/>
    <col min="3" max="3" width="19.42578125" style="286" customWidth="1"/>
    <col min="4" max="4" width="14.28515625" customWidth="1"/>
    <col min="5" max="5" width="12.7109375" customWidth="1"/>
  </cols>
  <sheetData>
    <row r="1" spans="1:5" s="98" customFormat="1" ht="14.25" x14ac:dyDescent="0.3">
      <c r="A1" s="287"/>
      <c r="B1" s="287" t="s">
        <v>739</v>
      </c>
      <c r="C1" s="287"/>
    </row>
    <row r="2" spans="1:5" ht="43.9" customHeight="1" x14ac:dyDescent="0.25">
      <c r="A2" s="1109" t="s">
        <v>529</v>
      </c>
      <c r="B2" s="1109"/>
      <c r="C2" s="1109"/>
    </row>
    <row r="3" spans="1:5" ht="18" thickBot="1" x14ac:dyDescent="0.35">
      <c r="A3" s="288"/>
      <c r="B3" s="288"/>
      <c r="C3" s="289" t="s">
        <v>525</v>
      </c>
    </row>
    <row r="4" spans="1:5" ht="30.75" thickBot="1" x14ac:dyDescent="0.3">
      <c r="A4" s="290" t="s">
        <v>526</v>
      </c>
      <c r="B4" s="291" t="s">
        <v>530</v>
      </c>
      <c r="C4" s="8" t="s">
        <v>613</v>
      </c>
      <c r="D4" s="8" t="s">
        <v>614</v>
      </c>
      <c r="E4" s="8" t="s">
        <v>629</v>
      </c>
    </row>
    <row r="5" spans="1:5" ht="15.75" thickBot="1" x14ac:dyDescent="0.3">
      <c r="A5" s="292">
        <v>1</v>
      </c>
      <c r="B5" s="293">
        <v>2</v>
      </c>
      <c r="C5" s="294">
        <v>3</v>
      </c>
      <c r="D5" s="294">
        <v>4</v>
      </c>
      <c r="E5" s="294">
        <v>5</v>
      </c>
    </row>
    <row r="6" spans="1:5" ht="15.75" x14ac:dyDescent="0.3">
      <c r="A6" s="295" t="s">
        <v>3</v>
      </c>
      <c r="B6" s="296" t="s">
        <v>531</v>
      </c>
      <c r="C6" s="297">
        <f>'2. Önk.bev.'!G47</f>
        <v>939085</v>
      </c>
      <c r="D6" s="595"/>
      <c r="E6" s="595"/>
    </row>
    <row r="7" spans="1:5" ht="30" x14ac:dyDescent="0.3">
      <c r="A7" s="298" t="s">
        <v>5</v>
      </c>
      <c r="B7" s="299" t="s">
        <v>532</v>
      </c>
      <c r="C7" s="300">
        <f>'2. Önk.bev.'!H22+'2. Önk.bev.'!H24</f>
        <v>9702</v>
      </c>
      <c r="D7" s="596"/>
      <c r="E7" s="596"/>
    </row>
    <row r="8" spans="1:5" ht="15.75" x14ac:dyDescent="0.3">
      <c r="A8" s="298" t="s">
        <v>7</v>
      </c>
      <c r="B8" s="301" t="s">
        <v>533</v>
      </c>
      <c r="C8" s="300">
        <v>0</v>
      </c>
      <c r="D8" s="596"/>
      <c r="E8" s="596"/>
    </row>
    <row r="9" spans="1:5" ht="30" x14ac:dyDescent="0.3">
      <c r="A9" s="298" t="s">
        <v>9</v>
      </c>
      <c r="B9" s="301" t="s">
        <v>534</v>
      </c>
      <c r="C9" s="300">
        <v>0</v>
      </c>
      <c r="D9" s="596"/>
      <c r="E9" s="596"/>
    </row>
    <row r="10" spans="1:5" ht="15.75" x14ac:dyDescent="0.3">
      <c r="A10" s="298" t="s">
        <v>11</v>
      </c>
      <c r="B10" s="301" t="s">
        <v>535</v>
      </c>
      <c r="C10" s="300">
        <f>'2. Önk.bev.'!G19</f>
        <v>3837</v>
      </c>
      <c r="D10" s="596"/>
      <c r="E10" s="596"/>
    </row>
    <row r="11" spans="1:5" ht="16.5" thickBot="1" x14ac:dyDescent="0.35">
      <c r="A11" s="302" t="s">
        <v>91</v>
      </c>
      <c r="B11" s="303" t="s">
        <v>536</v>
      </c>
      <c r="C11" s="304">
        <v>0</v>
      </c>
      <c r="D11" s="598"/>
      <c r="E11" s="598"/>
    </row>
    <row r="12" spans="1:5" ht="16.5" thickBot="1" x14ac:dyDescent="0.35">
      <c r="A12" s="1112" t="s">
        <v>537</v>
      </c>
      <c r="B12" s="1112"/>
      <c r="C12" s="597">
        <f>SUM(C6:C11)</f>
        <v>952624</v>
      </c>
      <c r="D12" s="599"/>
      <c r="E12" s="600"/>
    </row>
    <row r="13" spans="1:5" ht="36" customHeight="1" x14ac:dyDescent="0.25">
      <c r="A13" s="1113" t="s">
        <v>538</v>
      </c>
      <c r="B13" s="1113"/>
      <c r="C13" s="1113"/>
    </row>
  </sheetData>
  <sheetProtection selectLockedCells="1" selectUnlockedCells="1"/>
  <mergeCells count="3">
    <mergeCell ref="A2:C2"/>
    <mergeCell ref="A12:B12"/>
    <mergeCell ref="A13:C13"/>
  </mergeCells>
  <pageMargins left="0.7" right="0.7" top="0.75" bottom="0.75" header="0.51180555555555551" footer="0.51180555555555551"/>
  <pageSetup paperSize="9" scale="62" firstPageNumber="0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5.5703125" style="286" customWidth="1"/>
    <col min="2" max="2" width="66.5703125" style="286" customWidth="1"/>
    <col min="3" max="3" width="27" style="286" customWidth="1"/>
  </cols>
  <sheetData>
    <row r="1" spans="1:3" ht="15.75" x14ac:dyDescent="0.3">
      <c r="B1" s="287" t="s">
        <v>740</v>
      </c>
    </row>
    <row r="2" spans="1:3" ht="34.15" customHeight="1" x14ac:dyDescent="0.25">
      <c r="A2" s="1109" t="s">
        <v>721</v>
      </c>
      <c r="B2" s="1109"/>
      <c r="C2" s="1109"/>
    </row>
    <row r="3" spans="1:3" ht="17.25" x14ac:dyDescent="0.3">
      <c r="A3" s="288"/>
      <c r="B3" s="288"/>
      <c r="C3" s="289" t="s">
        <v>525</v>
      </c>
    </row>
    <row r="4" spans="1:3" ht="30" x14ac:dyDescent="0.25">
      <c r="A4" s="306" t="s">
        <v>526</v>
      </c>
      <c r="B4" s="307" t="s">
        <v>539</v>
      </c>
      <c r="C4" s="308" t="s">
        <v>540</v>
      </c>
    </row>
    <row r="5" spans="1:3" x14ac:dyDescent="0.25">
      <c r="A5" s="292">
        <v>1</v>
      </c>
      <c r="B5" s="293">
        <v>2</v>
      </c>
      <c r="C5" s="294">
        <v>3</v>
      </c>
    </row>
    <row r="6" spans="1:3" ht="15.75" x14ac:dyDescent="0.3">
      <c r="A6" s="309" t="s">
        <v>3</v>
      </c>
      <c r="B6" s="310"/>
      <c r="C6" s="311"/>
    </row>
    <row r="7" spans="1:3" ht="15.75" x14ac:dyDescent="0.3">
      <c r="A7" s="298" t="s">
        <v>5</v>
      </c>
      <c r="B7" s="312"/>
      <c r="C7" s="300"/>
    </row>
    <row r="8" spans="1:3" ht="15.75" x14ac:dyDescent="0.3">
      <c r="A8" s="313" t="s">
        <v>7</v>
      </c>
      <c r="B8" s="314"/>
      <c r="C8" s="315"/>
    </row>
    <row r="9" spans="1:3" ht="22.15" customHeight="1" x14ac:dyDescent="0.3">
      <c r="A9" s="316" t="s">
        <v>9</v>
      </c>
      <c r="B9" s="317" t="s">
        <v>541</v>
      </c>
      <c r="C9" s="305">
        <f>SUM(C6:C8)</f>
        <v>0</v>
      </c>
    </row>
  </sheetData>
  <sheetProtection selectLockedCells="1" selectUnlockedCells="1"/>
  <mergeCells count="1">
    <mergeCell ref="A2:C2"/>
  </mergeCells>
  <pageMargins left="0.7" right="0.7" top="0.75" bottom="0.75" header="0.51180555555555551" footer="0.51180555555555551"/>
  <pageSetup paperSize="9" scale="50" firstPageNumber="0" fitToHeight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/>
  </sheetViews>
  <sheetFormatPr defaultRowHeight="13.5" customHeight="1" x14ac:dyDescent="0.3"/>
  <cols>
    <col min="1" max="1" width="38.140625" style="523" customWidth="1"/>
    <col min="2" max="14" width="9.140625" style="523"/>
    <col min="15" max="15" width="9.140625" style="764"/>
    <col min="16" max="16" width="0" style="761" hidden="1" customWidth="1"/>
    <col min="17" max="17" width="9.140625" style="761"/>
    <col min="18" max="16384" width="9.140625" style="523"/>
  </cols>
  <sheetData>
    <row r="1" spans="1:17" ht="13.5" customHeight="1" x14ac:dyDescent="0.3">
      <c r="A1" s="287" t="s">
        <v>741</v>
      </c>
    </row>
    <row r="2" spans="1:17" ht="24" customHeight="1" thickBot="1" x14ac:dyDescent="0.35">
      <c r="B2" s="1114" t="s">
        <v>690</v>
      </c>
      <c r="C2" s="1115"/>
      <c r="D2" s="1115"/>
      <c r="E2" s="1115"/>
      <c r="F2" s="1115"/>
      <c r="G2" s="1115"/>
      <c r="H2" s="1115"/>
      <c r="I2" s="1115"/>
      <c r="J2" s="1115"/>
      <c r="K2" s="1115"/>
      <c r="N2" s="523" t="s">
        <v>591</v>
      </c>
    </row>
    <row r="3" spans="1:17" s="524" customFormat="1" ht="13.5" customHeight="1" thickBot="1" x14ac:dyDescent="0.3">
      <c r="A3" s="526"/>
      <c r="B3" s="527" t="s">
        <v>579</v>
      </c>
      <c r="C3" s="527" t="s">
        <v>580</v>
      </c>
      <c r="D3" s="527" t="s">
        <v>581</v>
      </c>
      <c r="E3" s="527" t="s">
        <v>582</v>
      </c>
      <c r="F3" s="527" t="s">
        <v>583</v>
      </c>
      <c r="G3" s="527" t="s">
        <v>584</v>
      </c>
      <c r="H3" s="527" t="s">
        <v>585</v>
      </c>
      <c r="I3" s="527" t="s">
        <v>586</v>
      </c>
      <c r="J3" s="527" t="s">
        <v>587</v>
      </c>
      <c r="K3" s="527" t="s">
        <v>588</v>
      </c>
      <c r="L3" s="527" t="s">
        <v>589</v>
      </c>
      <c r="M3" s="527" t="s">
        <v>590</v>
      </c>
      <c r="N3" s="528" t="s">
        <v>544</v>
      </c>
      <c r="O3" s="765"/>
      <c r="P3" s="762"/>
      <c r="Q3" s="762"/>
    </row>
    <row r="4" spans="1:17" ht="13.5" customHeight="1" x14ac:dyDescent="0.3">
      <c r="A4" s="531" t="s">
        <v>283</v>
      </c>
      <c r="B4" s="605">
        <v>97839</v>
      </c>
      <c r="C4" s="605">
        <v>97839</v>
      </c>
      <c r="D4" s="605">
        <v>97839</v>
      </c>
      <c r="E4" s="605">
        <v>97839</v>
      </c>
      <c r="F4" s="605">
        <v>97839</v>
      </c>
      <c r="G4" s="605">
        <v>97839</v>
      </c>
      <c r="H4" s="605">
        <v>97838</v>
      </c>
      <c r="I4" s="605">
        <v>97839</v>
      </c>
      <c r="J4" s="605">
        <v>97838</v>
      </c>
      <c r="K4" s="605">
        <v>97838</v>
      </c>
      <c r="L4" s="605">
        <v>97838</v>
      </c>
      <c r="M4" s="605">
        <v>97838</v>
      </c>
      <c r="N4" s="606">
        <f>SUM(B4:M4)</f>
        <v>1174063</v>
      </c>
      <c r="P4" s="763">
        <f>SUM('1. Bevételek_kiadások_összesen'!C6)</f>
        <v>1174063</v>
      </c>
    </row>
    <row r="5" spans="1:17" ht="13.5" customHeight="1" x14ac:dyDescent="0.3">
      <c r="A5" s="532" t="s">
        <v>284</v>
      </c>
      <c r="B5" s="605">
        <v>3250</v>
      </c>
      <c r="C5" s="605">
        <v>3250</v>
      </c>
      <c r="D5" s="605">
        <v>3250</v>
      </c>
      <c r="E5" s="605">
        <v>3250</v>
      </c>
      <c r="F5" s="605">
        <v>3250</v>
      </c>
      <c r="G5" s="605">
        <v>3250</v>
      </c>
      <c r="H5" s="605">
        <v>3250</v>
      </c>
      <c r="I5" s="605">
        <v>3250</v>
      </c>
      <c r="J5" s="605">
        <v>3250</v>
      </c>
      <c r="K5" s="605">
        <v>3250</v>
      </c>
      <c r="L5" s="605">
        <v>3250</v>
      </c>
      <c r="M5" s="605">
        <v>3250</v>
      </c>
      <c r="N5" s="606">
        <f>SUM(B5:M5)</f>
        <v>39000</v>
      </c>
      <c r="P5" s="761">
        <f>SUM('1. Bevételek_kiadások_összesen'!C12)</f>
        <v>39000</v>
      </c>
    </row>
    <row r="6" spans="1:17" ht="13.5" customHeight="1" x14ac:dyDescent="0.3">
      <c r="A6" s="533" t="s">
        <v>285</v>
      </c>
      <c r="B6" s="605">
        <v>78257</v>
      </c>
      <c r="C6" s="605">
        <v>78257</v>
      </c>
      <c r="D6" s="605">
        <v>78257</v>
      </c>
      <c r="E6" s="605">
        <v>78257</v>
      </c>
      <c r="F6" s="605">
        <v>78257</v>
      </c>
      <c r="G6" s="605">
        <v>78257</v>
      </c>
      <c r="H6" s="605">
        <v>78257</v>
      </c>
      <c r="I6" s="605">
        <v>78257</v>
      </c>
      <c r="J6" s="605">
        <v>78257</v>
      </c>
      <c r="K6" s="605">
        <v>78257</v>
      </c>
      <c r="L6" s="605">
        <v>78257</v>
      </c>
      <c r="M6" s="605">
        <v>78258</v>
      </c>
      <c r="N6" s="606">
        <f>SUM(B6:M6)</f>
        <v>939085</v>
      </c>
      <c r="P6" s="761">
        <f>SUM('1. Bevételek_kiadások_összesen'!C26)</f>
        <v>939085</v>
      </c>
    </row>
    <row r="7" spans="1:17" ht="13.5" customHeight="1" x14ac:dyDescent="0.3">
      <c r="A7" s="534" t="s">
        <v>286</v>
      </c>
      <c r="B7" s="605">
        <v>24430</v>
      </c>
      <c r="C7" s="605">
        <v>24430</v>
      </c>
      <c r="D7" s="605">
        <v>24430</v>
      </c>
      <c r="E7" s="605">
        <v>24430</v>
      </c>
      <c r="F7" s="605">
        <v>24430</v>
      </c>
      <c r="G7" s="605">
        <v>24430</v>
      </c>
      <c r="H7" s="605">
        <v>24430</v>
      </c>
      <c r="I7" s="605">
        <v>24430</v>
      </c>
      <c r="J7" s="605">
        <v>24430</v>
      </c>
      <c r="K7" s="605">
        <v>24430</v>
      </c>
      <c r="L7" s="605">
        <v>24429</v>
      </c>
      <c r="M7" s="605">
        <v>24429</v>
      </c>
      <c r="N7" s="606">
        <f t="shared" ref="N7:N10" si="0">SUM(B7:M7)</f>
        <v>293158</v>
      </c>
      <c r="P7" s="761">
        <f>SUM('1. Bevételek_kiadások_összesen'!C34)</f>
        <v>293158</v>
      </c>
    </row>
    <row r="8" spans="1:17" ht="13.5" customHeight="1" x14ac:dyDescent="0.3">
      <c r="A8" s="532" t="s">
        <v>287</v>
      </c>
      <c r="B8" s="605"/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606">
        <f t="shared" si="0"/>
        <v>0</v>
      </c>
      <c r="P8" s="761">
        <f>SUM('1. Bevételek_kiadások_összesen'!C51)</f>
        <v>0</v>
      </c>
    </row>
    <row r="9" spans="1:17" ht="13.5" customHeight="1" x14ac:dyDescent="0.3">
      <c r="A9" s="532" t="s">
        <v>288</v>
      </c>
      <c r="B9" s="605"/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6">
        <f t="shared" si="0"/>
        <v>0</v>
      </c>
      <c r="P9" s="761">
        <f>SUM('1. Bevételek_kiadások_összesen'!C19)</f>
        <v>0</v>
      </c>
    </row>
    <row r="10" spans="1:17" ht="13.5" customHeight="1" x14ac:dyDescent="0.3">
      <c r="A10" s="532" t="s">
        <v>289</v>
      </c>
      <c r="B10" s="605">
        <v>4166</v>
      </c>
      <c r="C10" s="605">
        <v>4166</v>
      </c>
      <c r="D10" s="605">
        <v>4166</v>
      </c>
      <c r="E10" s="605">
        <v>4166</v>
      </c>
      <c r="F10" s="605">
        <v>4166</v>
      </c>
      <c r="G10" s="605">
        <v>4166</v>
      </c>
      <c r="H10" s="605">
        <v>4166</v>
      </c>
      <c r="I10" s="605">
        <v>4166</v>
      </c>
      <c r="J10" s="605">
        <v>4168</v>
      </c>
      <c r="K10" s="605">
        <v>4168</v>
      </c>
      <c r="L10" s="605">
        <v>4168</v>
      </c>
      <c r="M10" s="605">
        <v>4168</v>
      </c>
      <c r="N10" s="606">
        <f t="shared" si="0"/>
        <v>50000</v>
      </c>
      <c r="P10" s="761">
        <f>SUM('1. Bevételek_kiadások_összesen'!C45)</f>
        <v>50000</v>
      </c>
    </row>
    <row r="11" spans="1:17" ht="13.5" customHeight="1" x14ac:dyDescent="0.3">
      <c r="A11" s="532" t="s">
        <v>722</v>
      </c>
      <c r="B11" s="605">
        <v>276920</v>
      </c>
      <c r="C11" s="605">
        <v>276920</v>
      </c>
      <c r="D11" s="605">
        <v>276920</v>
      </c>
      <c r="E11" s="605">
        <v>276920</v>
      </c>
      <c r="F11" s="605">
        <v>276920</v>
      </c>
      <c r="G11" s="605">
        <v>276920</v>
      </c>
      <c r="H11" s="605">
        <v>276920</v>
      </c>
      <c r="I11" s="605">
        <v>276920</v>
      </c>
      <c r="J11" s="605">
        <v>276920</v>
      </c>
      <c r="K11" s="605">
        <v>276920</v>
      </c>
      <c r="L11" s="605">
        <v>276920</v>
      </c>
      <c r="M11" s="605">
        <v>276920</v>
      </c>
      <c r="N11" s="606">
        <f t="shared" ref="N11:N12" si="1">SUM(B11:M11)</f>
        <v>3323040</v>
      </c>
      <c r="P11" s="761">
        <f>SUM('1. Bevételek_kiadások_összesen'!C56)</f>
        <v>0</v>
      </c>
    </row>
    <row r="12" spans="1:17" ht="13.5" customHeight="1" x14ac:dyDescent="0.3">
      <c r="A12" s="532" t="s">
        <v>293</v>
      </c>
      <c r="B12" s="605">
        <v>135052</v>
      </c>
      <c r="C12" s="605">
        <v>135052</v>
      </c>
      <c r="D12" s="605">
        <v>135052</v>
      </c>
      <c r="E12" s="605">
        <v>135052</v>
      </c>
      <c r="F12" s="605">
        <v>135052</v>
      </c>
      <c r="G12" s="605">
        <v>135052</v>
      </c>
      <c r="H12" s="605">
        <v>135052</v>
      </c>
      <c r="I12" s="605">
        <v>135052</v>
      </c>
      <c r="J12" s="605">
        <v>135052</v>
      </c>
      <c r="K12" s="605">
        <v>135052</v>
      </c>
      <c r="L12" s="605">
        <v>135050</v>
      </c>
      <c r="M12" s="605">
        <v>135050</v>
      </c>
      <c r="N12" s="606">
        <f t="shared" si="1"/>
        <v>1620620</v>
      </c>
      <c r="P12" s="761">
        <f>SUM('1. Bevételek_kiadások_összesen'!C71)</f>
        <v>1620620</v>
      </c>
    </row>
    <row r="13" spans="1:17" ht="13.5" customHeight="1" thickBot="1" x14ac:dyDescent="0.35">
      <c r="A13" s="535" t="s">
        <v>294</v>
      </c>
      <c r="B13" s="605">
        <f t="shared" ref="B13" si="2">SUM(N13/12)</f>
        <v>93310.416666666672</v>
      </c>
      <c r="C13" s="609">
        <v>374125</v>
      </c>
      <c r="D13" s="609">
        <v>374125</v>
      </c>
      <c r="E13" s="609">
        <v>374125</v>
      </c>
      <c r="F13" s="609">
        <v>374125</v>
      </c>
      <c r="G13" s="609">
        <v>374125</v>
      </c>
      <c r="H13" s="609">
        <v>374125</v>
      </c>
      <c r="I13" s="609">
        <v>374125</v>
      </c>
      <c r="J13" s="609">
        <v>374125</v>
      </c>
      <c r="K13" s="609">
        <v>374125</v>
      </c>
      <c r="L13" s="609">
        <v>374125</v>
      </c>
      <c r="M13" s="609">
        <v>374125</v>
      </c>
      <c r="N13" s="606">
        <f>SUM('9. Mérleg'!C22+'9. Mérleg'!C24)</f>
        <v>1119725</v>
      </c>
      <c r="P13" s="761">
        <f>SUM('1. Bevételek_kiadások_összesen'!C74)</f>
        <v>1119725</v>
      </c>
    </row>
    <row r="14" spans="1:17" ht="13.5" customHeight="1" thickBot="1" x14ac:dyDescent="0.35">
      <c r="A14" s="529" t="s">
        <v>578</v>
      </c>
      <c r="B14" s="607">
        <f>SUM(B4:B13)</f>
        <v>713224.41666666663</v>
      </c>
      <c r="C14" s="607">
        <f t="shared" ref="C14:N14" si="3">SUM(C4:C13)</f>
        <v>994039</v>
      </c>
      <c r="D14" s="607">
        <f t="shared" si="3"/>
        <v>994039</v>
      </c>
      <c r="E14" s="607">
        <f t="shared" si="3"/>
        <v>994039</v>
      </c>
      <c r="F14" s="607">
        <f t="shared" si="3"/>
        <v>994039</v>
      </c>
      <c r="G14" s="607">
        <f t="shared" si="3"/>
        <v>994039</v>
      </c>
      <c r="H14" s="607">
        <f t="shared" si="3"/>
        <v>994038</v>
      </c>
      <c r="I14" s="607">
        <f t="shared" si="3"/>
        <v>994039</v>
      </c>
      <c r="J14" s="607">
        <f t="shared" si="3"/>
        <v>994040</v>
      </c>
      <c r="K14" s="607">
        <f t="shared" si="3"/>
        <v>994040</v>
      </c>
      <c r="L14" s="607">
        <f t="shared" si="3"/>
        <v>994037</v>
      </c>
      <c r="M14" s="607">
        <f t="shared" si="3"/>
        <v>994038</v>
      </c>
      <c r="N14" s="607">
        <f t="shared" si="3"/>
        <v>8558691</v>
      </c>
      <c r="P14" s="763">
        <f>SUM(P4:P13)</f>
        <v>5235651</v>
      </c>
    </row>
    <row r="15" spans="1:17" ht="13.5" customHeight="1" thickBot="1" x14ac:dyDescent="0.35">
      <c r="A15" s="525"/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  <c r="N15" s="610"/>
    </row>
    <row r="16" spans="1:17" ht="13.5" customHeight="1" x14ac:dyDescent="0.3">
      <c r="A16" s="536" t="s">
        <v>446</v>
      </c>
      <c r="B16" s="611">
        <v>79977</v>
      </c>
      <c r="C16" s="611">
        <v>79977</v>
      </c>
      <c r="D16" s="611">
        <v>79977</v>
      </c>
      <c r="E16" s="611">
        <v>79977</v>
      </c>
      <c r="F16" s="611">
        <v>79977</v>
      </c>
      <c r="G16" s="611">
        <v>79977</v>
      </c>
      <c r="H16" s="611">
        <v>79977</v>
      </c>
      <c r="I16" s="611">
        <v>79977</v>
      </c>
      <c r="J16" s="611">
        <v>79977</v>
      </c>
      <c r="K16" s="611">
        <v>79977</v>
      </c>
      <c r="L16" s="611">
        <v>79978</v>
      </c>
      <c r="M16" s="611">
        <v>79978</v>
      </c>
      <c r="N16" s="612">
        <f>SUM(B16:M16)</f>
        <v>959726</v>
      </c>
      <c r="O16" s="964"/>
      <c r="P16" s="763"/>
    </row>
    <row r="17" spans="1:16" ht="13.5" customHeight="1" x14ac:dyDescent="0.3">
      <c r="A17" s="537" t="s">
        <v>572</v>
      </c>
      <c r="B17" s="608">
        <v>15238</v>
      </c>
      <c r="C17" s="608">
        <v>15238</v>
      </c>
      <c r="D17" s="608">
        <v>15238</v>
      </c>
      <c r="E17" s="608">
        <v>15238</v>
      </c>
      <c r="F17" s="608">
        <v>15238</v>
      </c>
      <c r="G17" s="608">
        <v>15238</v>
      </c>
      <c r="H17" s="608">
        <v>15238</v>
      </c>
      <c r="I17" s="608">
        <v>15238</v>
      </c>
      <c r="J17" s="608">
        <v>15238</v>
      </c>
      <c r="K17" s="608">
        <v>15239</v>
      </c>
      <c r="L17" s="608">
        <v>15239</v>
      </c>
      <c r="M17" s="608">
        <v>15239</v>
      </c>
      <c r="N17" s="613">
        <f t="shared" ref="N17:N27" si="4">SUM(B17:M17)</f>
        <v>182859</v>
      </c>
      <c r="O17" s="964"/>
      <c r="P17" s="763"/>
    </row>
    <row r="18" spans="1:16" ht="13.5" customHeight="1" x14ac:dyDescent="0.3">
      <c r="A18" s="537" t="s">
        <v>448</v>
      </c>
      <c r="B18" s="608">
        <v>83156</v>
      </c>
      <c r="C18" s="608">
        <v>83156</v>
      </c>
      <c r="D18" s="608">
        <v>83156</v>
      </c>
      <c r="E18" s="608">
        <v>83156</v>
      </c>
      <c r="F18" s="608">
        <v>83156</v>
      </c>
      <c r="G18" s="608">
        <v>83156</v>
      </c>
      <c r="H18" s="608">
        <v>83156</v>
      </c>
      <c r="I18" s="608">
        <v>83156</v>
      </c>
      <c r="J18" s="608">
        <v>83157</v>
      </c>
      <c r="K18" s="608">
        <v>83157</v>
      </c>
      <c r="L18" s="608">
        <v>83157</v>
      </c>
      <c r="M18" s="608">
        <v>86157</v>
      </c>
      <c r="N18" s="613">
        <f t="shared" si="4"/>
        <v>1000876</v>
      </c>
      <c r="O18" s="964"/>
      <c r="P18" s="763"/>
    </row>
    <row r="19" spans="1:16" ht="13.5" customHeight="1" x14ac:dyDescent="0.3">
      <c r="A19" s="537" t="s">
        <v>184</v>
      </c>
      <c r="B19" s="608">
        <v>3042</v>
      </c>
      <c r="C19" s="608">
        <v>3042</v>
      </c>
      <c r="D19" s="608">
        <v>3042</v>
      </c>
      <c r="E19" s="608">
        <v>3042</v>
      </c>
      <c r="F19" s="608">
        <v>3042</v>
      </c>
      <c r="G19" s="608">
        <v>3042</v>
      </c>
      <c r="H19" s="608">
        <v>3042</v>
      </c>
      <c r="I19" s="608">
        <v>3042</v>
      </c>
      <c r="J19" s="608">
        <v>3041</v>
      </c>
      <c r="K19" s="608">
        <v>3041</v>
      </c>
      <c r="L19" s="608">
        <v>3041</v>
      </c>
      <c r="M19" s="608">
        <v>3041</v>
      </c>
      <c r="N19" s="613">
        <f t="shared" si="4"/>
        <v>36500</v>
      </c>
      <c r="O19" s="964"/>
      <c r="P19" s="763"/>
    </row>
    <row r="20" spans="1:16" ht="13.5" customHeight="1" x14ac:dyDescent="0.3">
      <c r="A20" s="537" t="s">
        <v>574</v>
      </c>
      <c r="B20" s="608">
        <v>25625</v>
      </c>
      <c r="C20" s="608">
        <v>25625</v>
      </c>
      <c r="D20" s="608">
        <v>25625</v>
      </c>
      <c r="E20" s="608">
        <v>25625</v>
      </c>
      <c r="F20" s="608">
        <v>25625</v>
      </c>
      <c r="G20" s="608">
        <v>25625</v>
      </c>
      <c r="H20" s="608">
        <v>25624</v>
      </c>
      <c r="I20" s="608">
        <v>25624</v>
      </c>
      <c r="J20" s="608">
        <v>25624</v>
      </c>
      <c r="K20" s="608">
        <v>25624</v>
      </c>
      <c r="L20" s="608">
        <v>25624</v>
      </c>
      <c r="M20" s="608">
        <v>25624</v>
      </c>
      <c r="N20" s="613">
        <f t="shared" si="4"/>
        <v>307494</v>
      </c>
      <c r="P20" s="763"/>
    </row>
    <row r="21" spans="1:16" ht="13.5" customHeight="1" x14ac:dyDescent="0.3">
      <c r="A21" s="537" t="s">
        <v>573</v>
      </c>
      <c r="B21" s="608">
        <v>30397</v>
      </c>
      <c r="C21" s="608">
        <v>30397</v>
      </c>
      <c r="D21" s="608">
        <v>30397</v>
      </c>
      <c r="E21" s="608">
        <v>30397</v>
      </c>
      <c r="F21" s="608">
        <v>30397</v>
      </c>
      <c r="G21" s="608">
        <v>30397</v>
      </c>
      <c r="H21" s="608">
        <v>30397</v>
      </c>
      <c r="I21" s="608">
        <v>30397</v>
      </c>
      <c r="J21" s="608">
        <v>30397</v>
      </c>
      <c r="K21" s="608">
        <v>30397</v>
      </c>
      <c r="L21" s="608">
        <v>30397</v>
      </c>
      <c r="M21" s="608">
        <v>30396</v>
      </c>
      <c r="N21" s="613">
        <f t="shared" si="4"/>
        <v>364763</v>
      </c>
      <c r="P21" s="763"/>
    </row>
    <row r="22" spans="1:16" ht="13.5" customHeight="1" x14ac:dyDescent="0.3">
      <c r="A22" s="537" t="s">
        <v>208</v>
      </c>
      <c r="B22" s="608">
        <v>360392</v>
      </c>
      <c r="C22" s="608">
        <v>360392</v>
      </c>
      <c r="D22" s="608">
        <v>360392</v>
      </c>
      <c r="E22" s="608">
        <v>360392</v>
      </c>
      <c r="F22" s="608">
        <v>360392</v>
      </c>
      <c r="G22" s="608">
        <v>360392</v>
      </c>
      <c r="H22" s="608">
        <v>360392</v>
      </c>
      <c r="I22" s="608">
        <v>360391</v>
      </c>
      <c r="J22" s="608">
        <v>360391</v>
      </c>
      <c r="K22" s="608">
        <v>360391</v>
      </c>
      <c r="L22" s="608">
        <v>360391</v>
      </c>
      <c r="M22" s="608">
        <v>360391</v>
      </c>
      <c r="N22" s="613">
        <f t="shared" si="4"/>
        <v>4324699</v>
      </c>
      <c r="O22" s="964"/>
      <c r="P22" s="763"/>
    </row>
    <row r="23" spans="1:16" ht="13.5" customHeight="1" x14ac:dyDescent="0.3">
      <c r="A23" s="537" t="s">
        <v>210</v>
      </c>
      <c r="B23" s="608">
        <v>1313</v>
      </c>
      <c r="C23" s="608">
        <v>1313</v>
      </c>
      <c r="D23" s="608">
        <v>1313</v>
      </c>
      <c r="E23" s="608">
        <v>1313</v>
      </c>
      <c r="F23" s="608">
        <v>1313</v>
      </c>
      <c r="G23" s="608">
        <v>1313</v>
      </c>
      <c r="H23" s="608">
        <v>1312</v>
      </c>
      <c r="I23" s="608">
        <v>1312</v>
      </c>
      <c r="J23" s="608">
        <v>1312</v>
      </c>
      <c r="K23" s="608">
        <v>1312</v>
      </c>
      <c r="L23" s="608">
        <v>1312</v>
      </c>
      <c r="M23" s="608">
        <v>1312</v>
      </c>
      <c r="N23" s="613">
        <f t="shared" si="4"/>
        <v>15750</v>
      </c>
      <c r="O23" s="964"/>
      <c r="P23" s="763"/>
    </row>
    <row r="24" spans="1:16" ht="13.5" customHeight="1" x14ac:dyDescent="0.3">
      <c r="A24" s="537" t="s">
        <v>575</v>
      </c>
      <c r="B24" s="608"/>
      <c r="C24" s="608"/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13">
        <f t="shared" si="4"/>
        <v>0</v>
      </c>
      <c r="P24" s="763"/>
    </row>
    <row r="25" spans="1:16" ht="13.5" customHeight="1" x14ac:dyDescent="0.3">
      <c r="A25" s="537" t="s">
        <v>576</v>
      </c>
      <c r="B25" s="608"/>
      <c r="C25" s="608"/>
      <c r="D25" s="608"/>
      <c r="E25" s="608"/>
      <c r="F25" s="608"/>
      <c r="G25" s="608"/>
      <c r="H25" s="608"/>
      <c r="I25" s="608"/>
      <c r="J25" s="608"/>
      <c r="K25" s="608"/>
      <c r="L25" s="608"/>
      <c r="M25" s="608"/>
      <c r="N25" s="613">
        <f t="shared" si="4"/>
        <v>0</v>
      </c>
    </row>
    <row r="26" spans="1:16" ht="13.5" customHeight="1" x14ac:dyDescent="0.3">
      <c r="A26" s="538" t="s">
        <v>652</v>
      </c>
      <c r="B26" s="609">
        <v>20775</v>
      </c>
      <c r="C26" s="609">
        <v>20775</v>
      </c>
      <c r="D26" s="609">
        <v>20775</v>
      </c>
      <c r="E26" s="609">
        <v>20775</v>
      </c>
      <c r="F26" s="609">
        <v>20775</v>
      </c>
      <c r="G26" s="609">
        <v>20775</v>
      </c>
      <c r="H26" s="609">
        <v>20775</v>
      </c>
      <c r="I26" s="609">
        <v>20775</v>
      </c>
      <c r="J26" s="609">
        <v>20775</v>
      </c>
      <c r="K26" s="609">
        <v>20775</v>
      </c>
      <c r="L26" s="609">
        <v>20775</v>
      </c>
      <c r="M26" s="609">
        <v>20774</v>
      </c>
      <c r="N26" s="606">
        <f t="shared" si="4"/>
        <v>249299</v>
      </c>
    </row>
    <row r="27" spans="1:16" ht="13.5" customHeight="1" thickBot="1" x14ac:dyDescent="0.35">
      <c r="A27" s="538" t="s">
        <v>332</v>
      </c>
      <c r="B27" s="609">
        <v>93310</v>
      </c>
      <c r="C27" s="609">
        <v>93310</v>
      </c>
      <c r="D27" s="609">
        <v>93310</v>
      </c>
      <c r="E27" s="609">
        <v>93310</v>
      </c>
      <c r="F27" s="609">
        <v>93310</v>
      </c>
      <c r="G27" s="609">
        <v>93310</v>
      </c>
      <c r="H27" s="609">
        <v>93310</v>
      </c>
      <c r="I27" s="609">
        <v>93311</v>
      </c>
      <c r="J27" s="609">
        <v>93311</v>
      </c>
      <c r="K27" s="609">
        <v>93311</v>
      </c>
      <c r="L27" s="609">
        <v>93311</v>
      </c>
      <c r="M27" s="609">
        <v>93311</v>
      </c>
      <c r="N27" s="606">
        <f t="shared" si="4"/>
        <v>1119725</v>
      </c>
      <c r="P27" s="763"/>
    </row>
    <row r="28" spans="1:16" ht="13.5" customHeight="1" thickBot="1" x14ac:dyDescent="0.35">
      <c r="A28" s="530" t="s">
        <v>577</v>
      </c>
      <c r="B28" s="607">
        <f>SUM(B16:B27)</f>
        <v>713225</v>
      </c>
      <c r="C28" s="607">
        <f t="shared" ref="C28:N28" si="5">SUM(C16:C27)</f>
        <v>713225</v>
      </c>
      <c r="D28" s="607">
        <f t="shared" si="5"/>
        <v>713225</v>
      </c>
      <c r="E28" s="607">
        <f t="shared" si="5"/>
        <v>713225</v>
      </c>
      <c r="F28" s="607">
        <f t="shared" si="5"/>
        <v>713225</v>
      </c>
      <c r="G28" s="607">
        <f t="shared" si="5"/>
        <v>713225</v>
      </c>
      <c r="H28" s="607">
        <f t="shared" si="5"/>
        <v>713223</v>
      </c>
      <c r="I28" s="607">
        <f t="shared" si="5"/>
        <v>713223</v>
      </c>
      <c r="J28" s="607">
        <f t="shared" si="5"/>
        <v>713223</v>
      </c>
      <c r="K28" s="607">
        <f t="shared" si="5"/>
        <v>713224</v>
      </c>
      <c r="L28" s="607">
        <f t="shared" si="5"/>
        <v>713225</v>
      </c>
      <c r="M28" s="607">
        <f t="shared" si="5"/>
        <v>716223</v>
      </c>
      <c r="N28" s="614">
        <f t="shared" si="5"/>
        <v>8561691</v>
      </c>
      <c r="O28" s="964"/>
      <c r="P28" s="763"/>
    </row>
  </sheetData>
  <mergeCells count="1">
    <mergeCell ref="B2:K2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view="pageBreakPreview" workbookViewId="0">
      <selection activeCell="B1" sqref="B1"/>
    </sheetView>
  </sheetViews>
  <sheetFormatPr defaultRowHeight="15.75" x14ac:dyDescent="0.25"/>
  <cols>
    <col min="1" max="1" width="9.42578125" style="505" customWidth="1"/>
    <col min="2" max="2" width="91.5703125" style="505" customWidth="1"/>
    <col min="3" max="3" width="21.5703125" style="435" customWidth="1"/>
    <col min="4" max="4" width="9.140625" style="318"/>
    <col min="5" max="5" width="9.140625" style="318" customWidth="1"/>
    <col min="6" max="6" width="11.85546875" style="766" customWidth="1"/>
    <col min="7" max="8" width="9.140625" style="318"/>
    <col min="9" max="9" width="9.140625" style="318" customWidth="1"/>
    <col min="10" max="10" width="10.42578125" style="318" customWidth="1"/>
    <col min="11" max="16384" width="9.140625" style="318"/>
  </cols>
  <sheetData>
    <row r="1" spans="1:10" s="319" customFormat="1" ht="12.75" x14ac:dyDescent="0.2">
      <c r="A1" s="434"/>
      <c r="B1" s="434" t="s">
        <v>723</v>
      </c>
      <c r="C1" s="435"/>
      <c r="F1" s="766"/>
    </row>
    <row r="2" spans="1:10" ht="22.15" customHeight="1" x14ac:dyDescent="0.25">
      <c r="A2" s="975" t="s">
        <v>12</v>
      </c>
      <c r="B2" s="975"/>
      <c r="C2" s="975"/>
    </row>
    <row r="3" spans="1:10" ht="15" x14ac:dyDescent="0.25">
      <c r="A3" s="974" t="s">
        <v>13</v>
      </c>
      <c r="B3" s="974"/>
      <c r="C3" s="436" t="s">
        <v>14</v>
      </c>
    </row>
    <row r="4" spans="1:10" ht="30" x14ac:dyDescent="0.25">
      <c r="A4" s="437" t="s">
        <v>15</v>
      </c>
      <c r="B4" s="438" t="s">
        <v>16</v>
      </c>
      <c r="C4" s="439" t="s">
        <v>561</v>
      </c>
    </row>
    <row r="5" spans="1:10" ht="15" x14ac:dyDescent="0.25">
      <c r="A5" s="440">
        <v>1</v>
      </c>
      <c r="B5" s="441">
        <v>2</v>
      </c>
      <c r="C5" s="442">
        <v>3</v>
      </c>
    </row>
    <row r="6" spans="1:10" ht="15" x14ac:dyDescent="0.25">
      <c r="A6" s="443" t="s">
        <v>3</v>
      </c>
      <c r="B6" s="444" t="s">
        <v>17</v>
      </c>
      <c r="C6" s="445">
        <f>C7+C8+C9+C10</f>
        <v>1174063</v>
      </c>
    </row>
    <row r="7" spans="1:10" x14ac:dyDescent="0.3">
      <c r="A7" s="446" t="s">
        <v>18</v>
      </c>
      <c r="B7" s="447" t="s">
        <v>19</v>
      </c>
      <c r="C7" s="448">
        <f>SUM('2. Önk.bev.'!E7)</f>
        <v>277527</v>
      </c>
      <c r="H7" s="603"/>
      <c r="I7" s="603"/>
      <c r="J7" s="603"/>
    </row>
    <row r="8" spans="1:10" x14ac:dyDescent="0.3">
      <c r="A8" s="449" t="s">
        <v>20</v>
      </c>
      <c r="B8" s="450" t="s">
        <v>21</v>
      </c>
      <c r="C8" s="448">
        <f>SUM('2. Önk.bev.'!E8)</f>
        <v>348965</v>
      </c>
      <c r="H8" s="603"/>
      <c r="I8" s="603"/>
      <c r="J8" s="603"/>
    </row>
    <row r="9" spans="1:10" x14ac:dyDescent="0.3">
      <c r="A9" s="449" t="s">
        <v>22</v>
      </c>
      <c r="B9" s="450" t="s">
        <v>23</v>
      </c>
      <c r="C9" s="448">
        <f>SUM('2. Önk.bev.'!E9)</f>
        <v>522172</v>
      </c>
      <c r="H9" s="603"/>
      <c r="I9" s="603"/>
      <c r="J9" s="603"/>
    </row>
    <row r="10" spans="1:10" x14ac:dyDescent="0.3">
      <c r="A10" s="449" t="s">
        <v>24</v>
      </c>
      <c r="B10" s="450" t="s">
        <v>25</v>
      </c>
      <c r="C10" s="448">
        <f>SUM('2. Önk.bev.'!E10)</f>
        <v>25399</v>
      </c>
      <c r="H10" s="603"/>
      <c r="I10" s="603"/>
      <c r="J10" s="603"/>
    </row>
    <row r="11" spans="1:10" x14ac:dyDescent="0.3">
      <c r="A11" s="449" t="s">
        <v>26</v>
      </c>
      <c r="B11" s="450" t="s">
        <v>27</v>
      </c>
      <c r="C11" s="451">
        <v>0</v>
      </c>
      <c r="H11" s="603"/>
      <c r="I11" s="603"/>
      <c r="J11" s="603"/>
    </row>
    <row r="12" spans="1:10" ht="15" x14ac:dyDescent="0.25">
      <c r="A12" s="443" t="s">
        <v>5</v>
      </c>
      <c r="B12" s="452" t="s">
        <v>28</v>
      </c>
      <c r="C12" s="445">
        <f>C13+C14+C15+C16+C17</f>
        <v>39000</v>
      </c>
      <c r="H12" s="603"/>
      <c r="I12" s="603"/>
      <c r="J12" s="603"/>
    </row>
    <row r="13" spans="1:10" x14ac:dyDescent="0.3">
      <c r="A13" s="446" t="s">
        <v>29</v>
      </c>
      <c r="B13" s="447" t="s">
        <v>30</v>
      </c>
      <c r="C13" s="338"/>
      <c r="H13" s="603"/>
      <c r="I13" s="603"/>
      <c r="J13" s="603"/>
    </row>
    <row r="14" spans="1:10" x14ac:dyDescent="0.3">
      <c r="A14" s="449" t="s">
        <v>31</v>
      </c>
      <c r="B14" s="450" t="s">
        <v>32</v>
      </c>
      <c r="C14" s="451"/>
      <c r="H14" s="603"/>
      <c r="I14" s="603"/>
      <c r="J14" s="603"/>
    </row>
    <row r="15" spans="1:10" x14ac:dyDescent="0.3">
      <c r="A15" s="449" t="s">
        <v>33</v>
      </c>
      <c r="B15" s="450" t="s">
        <v>34</v>
      </c>
      <c r="C15" s="451"/>
    </row>
    <row r="16" spans="1:10" x14ac:dyDescent="0.3">
      <c r="A16" s="449" t="s">
        <v>35</v>
      </c>
      <c r="B16" s="450" t="s">
        <v>36</v>
      </c>
      <c r="C16" s="451"/>
    </row>
    <row r="17" spans="1:3" x14ac:dyDescent="0.3">
      <c r="A17" s="449" t="s">
        <v>37</v>
      </c>
      <c r="B17" s="450" t="s">
        <v>38</v>
      </c>
      <c r="C17" s="451">
        <f>'2. Önk.bev.'!F47+'4. Int.bev.'!F31</f>
        <v>39000</v>
      </c>
    </row>
    <row r="18" spans="1:3" x14ac:dyDescent="0.3">
      <c r="A18" s="453" t="s">
        <v>39</v>
      </c>
      <c r="B18" s="454" t="s">
        <v>40</v>
      </c>
      <c r="C18" s="455"/>
    </row>
    <row r="19" spans="1:3" ht="15" x14ac:dyDescent="0.25">
      <c r="A19" s="443" t="s">
        <v>7</v>
      </c>
      <c r="B19" s="444" t="s">
        <v>41</v>
      </c>
      <c r="C19" s="445">
        <f>C20+C21+C22+C23+C24</f>
        <v>0</v>
      </c>
    </row>
    <row r="20" spans="1:3" x14ac:dyDescent="0.3">
      <c r="A20" s="446" t="s">
        <v>42</v>
      </c>
      <c r="B20" s="447" t="s">
        <v>43</v>
      </c>
      <c r="C20" s="338"/>
    </row>
    <row r="21" spans="1:3" x14ac:dyDescent="0.3">
      <c r="A21" s="449" t="s">
        <v>44</v>
      </c>
      <c r="B21" s="450" t="s">
        <v>45</v>
      </c>
      <c r="C21" s="451"/>
    </row>
    <row r="22" spans="1:3" x14ac:dyDescent="0.3">
      <c r="A22" s="449" t="s">
        <v>46</v>
      </c>
      <c r="B22" s="450" t="s">
        <v>47</v>
      </c>
      <c r="C22" s="451"/>
    </row>
    <row r="23" spans="1:3" x14ac:dyDescent="0.3">
      <c r="A23" s="449" t="s">
        <v>48</v>
      </c>
      <c r="B23" s="450" t="s">
        <v>49</v>
      </c>
      <c r="C23" s="451"/>
    </row>
    <row r="24" spans="1:3" x14ac:dyDescent="0.3">
      <c r="A24" s="449" t="s">
        <v>50</v>
      </c>
      <c r="B24" s="450" t="s">
        <v>51</v>
      </c>
      <c r="C24" s="451">
        <f>'2. Önk.bev.'!J47</f>
        <v>0</v>
      </c>
    </row>
    <row r="25" spans="1:3" x14ac:dyDescent="0.3">
      <c r="A25" s="453" t="s">
        <v>52</v>
      </c>
      <c r="B25" s="456" t="s">
        <v>53</v>
      </c>
      <c r="C25" s="457"/>
    </row>
    <row r="26" spans="1:3" ht="15" x14ac:dyDescent="0.25">
      <c r="A26" s="443" t="s">
        <v>54</v>
      </c>
      <c r="B26" s="444" t="s">
        <v>55</v>
      </c>
      <c r="C26" s="445">
        <f>C27+C28+C31+C32+C33</f>
        <v>939085</v>
      </c>
    </row>
    <row r="27" spans="1:3" ht="15" x14ac:dyDescent="0.25">
      <c r="A27" s="458" t="s">
        <v>56</v>
      </c>
      <c r="B27" s="459" t="s">
        <v>57</v>
      </c>
      <c r="C27" s="338">
        <v>0</v>
      </c>
    </row>
    <row r="28" spans="1:3" x14ac:dyDescent="0.3">
      <c r="A28" s="449" t="s">
        <v>58</v>
      </c>
      <c r="B28" s="450" t="s">
        <v>59</v>
      </c>
      <c r="C28" s="451">
        <f>C29+C30</f>
        <v>887607</v>
      </c>
    </row>
    <row r="29" spans="1:3" x14ac:dyDescent="0.3">
      <c r="A29" s="449" t="s">
        <v>60</v>
      </c>
      <c r="B29" s="460" t="s">
        <v>61</v>
      </c>
      <c r="C29" s="461">
        <f>'2. Önk.bev.'!G13+'2. Önk.bev.'!G14</f>
        <v>313694</v>
      </c>
    </row>
    <row r="30" spans="1:3" x14ac:dyDescent="0.3">
      <c r="A30" s="449" t="s">
        <v>62</v>
      </c>
      <c r="B30" s="460" t="s">
        <v>63</v>
      </c>
      <c r="C30" s="461">
        <f>'2. Önk.bev.'!G15</f>
        <v>573913</v>
      </c>
    </row>
    <row r="31" spans="1:3" x14ac:dyDescent="0.3">
      <c r="A31" s="449" t="s">
        <v>64</v>
      </c>
      <c r="B31" s="450" t="s">
        <v>65</v>
      </c>
      <c r="C31" s="451">
        <f>'2. Önk.bev.'!G16</f>
        <v>47363</v>
      </c>
    </row>
    <row r="32" spans="1:3" x14ac:dyDescent="0.3">
      <c r="A32" s="449" t="s">
        <v>66</v>
      </c>
      <c r="B32" s="450" t="s">
        <v>67</v>
      </c>
      <c r="C32" s="457">
        <f>'2. Önk.bev.'!G17</f>
        <v>278</v>
      </c>
    </row>
    <row r="33" spans="1:3" x14ac:dyDescent="0.3">
      <c r="A33" s="453" t="s">
        <v>68</v>
      </c>
      <c r="B33" s="456" t="s">
        <v>69</v>
      </c>
      <c r="C33" s="457">
        <f>'2. Önk.bev.'!G18+'2. Önk.bev.'!G19</f>
        <v>3837</v>
      </c>
    </row>
    <row r="34" spans="1:3" ht="15" x14ac:dyDescent="0.25">
      <c r="A34" s="443" t="s">
        <v>11</v>
      </c>
      <c r="B34" s="444" t="s">
        <v>70</v>
      </c>
      <c r="C34" s="445">
        <f>SUM(C35:C44)</f>
        <v>293158</v>
      </c>
    </row>
    <row r="35" spans="1:3" x14ac:dyDescent="0.3">
      <c r="A35" s="446" t="s">
        <v>71</v>
      </c>
      <c r="B35" s="447" t="s">
        <v>72</v>
      </c>
      <c r="C35" s="338">
        <v>0</v>
      </c>
    </row>
    <row r="36" spans="1:3" x14ac:dyDescent="0.3">
      <c r="A36" s="449" t="s">
        <v>73</v>
      </c>
      <c r="B36" s="450" t="s">
        <v>74</v>
      </c>
      <c r="C36" s="338">
        <f>'2. Önk.bev.'!H22+'2. Önk.bev.'!H25+'2. Önk.bev.'!H26</f>
        <v>900</v>
      </c>
    </row>
    <row r="37" spans="1:3" x14ac:dyDescent="0.3">
      <c r="A37" s="449" t="s">
        <v>75</v>
      </c>
      <c r="B37" s="450" t="s">
        <v>76</v>
      </c>
      <c r="C37" s="338">
        <f>'2. Önk.bev.'!H27+'2. Önk.bev.'!H28+'4. Int.bev.'!H26</f>
        <v>9650</v>
      </c>
    </row>
    <row r="38" spans="1:3" x14ac:dyDescent="0.3">
      <c r="A38" s="449" t="s">
        <v>77</v>
      </c>
      <c r="B38" s="450" t="s">
        <v>78</v>
      </c>
      <c r="C38" s="338">
        <f>'2. Önk.bev.'!H29+'2. Önk.bev.'!H23+'2. Önk.bev.'!H24</f>
        <v>165950</v>
      </c>
    </row>
    <row r="39" spans="1:3" x14ac:dyDescent="0.3">
      <c r="A39" s="449" t="s">
        <v>79</v>
      </c>
      <c r="B39" s="450" t="s">
        <v>80</v>
      </c>
      <c r="C39" s="338">
        <f>SUM('2. Önk.bev.'!H30+'4. Int.bev.'!H8+'4. Int.bev.'!H14+'4. Int.bev.'!H20)</f>
        <v>92542</v>
      </c>
    </row>
    <row r="40" spans="1:3" x14ac:dyDescent="0.3">
      <c r="A40" s="449" t="s">
        <v>81</v>
      </c>
      <c r="B40" s="450" t="s">
        <v>82</v>
      </c>
      <c r="C40" s="338">
        <f>SUM('2. Önk.bev.'!H31+'4. Int.bev.'!H9+'4. Int.bev.'!H15+'4. Int.bev.'!H22+'4. Int.bev.'!H27)</f>
        <v>23084</v>
      </c>
    </row>
    <row r="41" spans="1:3" x14ac:dyDescent="0.3">
      <c r="A41" s="449" t="s">
        <v>83</v>
      </c>
      <c r="B41" s="450" t="s">
        <v>84</v>
      </c>
      <c r="C41" s="338"/>
    </row>
    <row r="42" spans="1:3" x14ac:dyDescent="0.3">
      <c r="A42" s="449" t="s">
        <v>85</v>
      </c>
      <c r="B42" s="450" t="s">
        <v>86</v>
      </c>
      <c r="C42" s="338"/>
    </row>
    <row r="43" spans="1:3" x14ac:dyDescent="0.3">
      <c r="A43" s="449" t="s">
        <v>87</v>
      </c>
      <c r="B43" s="450" t="s">
        <v>88</v>
      </c>
      <c r="C43" s="338"/>
    </row>
    <row r="44" spans="1:3" x14ac:dyDescent="0.3">
      <c r="A44" s="453" t="s">
        <v>89</v>
      </c>
      <c r="B44" s="456" t="s">
        <v>90</v>
      </c>
      <c r="C44" s="338">
        <f>SUM('4. Int.bev.'!H29+'4. Int.bev.'!H21)</f>
        <v>1032</v>
      </c>
    </row>
    <row r="45" spans="1:3" ht="15" x14ac:dyDescent="0.25">
      <c r="A45" s="443" t="s">
        <v>91</v>
      </c>
      <c r="B45" s="444" t="s">
        <v>92</v>
      </c>
      <c r="C45" s="445">
        <f>C46+C47+C48+C49+C50</f>
        <v>50000</v>
      </c>
    </row>
    <row r="46" spans="1:3" x14ac:dyDescent="0.3">
      <c r="A46" s="446" t="s">
        <v>93</v>
      </c>
      <c r="B46" s="447" t="s">
        <v>94</v>
      </c>
      <c r="C46" s="338"/>
    </row>
    <row r="47" spans="1:3" x14ac:dyDescent="0.3">
      <c r="A47" s="449" t="s">
        <v>95</v>
      </c>
      <c r="B47" s="450" t="s">
        <v>96</v>
      </c>
      <c r="C47" s="338">
        <f>'2. Önk.bev.'!K47</f>
        <v>50000</v>
      </c>
    </row>
    <row r="48" spans="1:3" x14ac:dyDescent="0.3">
      <c r="A48" s="449" t="s">
        <v>97</v>
      </c>
      <c r="B48" s="450" t="s">
        <v>98</v>
      </c>
      <c r="C48" s="338"/>
    </row>
    <row r="49" spans="1:6" x14ac:dyDescent="0.3">
      <c r="A49" s="449" t="s">
        <v>99</v>
      </c>
      <c r="B49" s="450" t="s">
        <v>100</v>
      </c>
      <c r="C49" s="338"/>
    </row>
    <row r="50" spans="1:6" x14ac:dyDescent="0.3">
      <c r="A50" s="453" t="s">
        <v>101</v>
      </c>
      <c r="B50" s="456" t="s">
        <v>102</v>
      </c>
      <c r="C50" s="338"/>
    </row>
    <row r="51" spans="1:6" ht="15" x14ac:dyDescent="0.25">
      <c r="A51" s="443" t="s">
        <v>103</v>
      </c>
      <c r="B51" s="444" t="s">
        <v>104</v>
      </c>
      <c r="C51" s="445">
        <f>C52+C53+C54</f>
        <v>0</v>
      </c>
    </row>
    <row r="52" spans="1:6" x14ac:dyDescent="0.3">
      <c r="A52" s="446" t="s">
        <v>105</v>
      </c>
      <c r="B52" s="447" t="s">
        <v>106</v>
      </c>
      <c r="C52" s="462"/>
    </row>
    <row r="53" spans="1:6" x14ac:dyDescent="0.3">
      <c r="A53" s="449" t="s">
        <v>107</v>
      </c>
      <c r="B53" s="450" t="s">
        <v>108</v>
      </c>
      <c r="C53" s="462"/>
    </row>
    <row r="54" spans="1:6" x14ac:dyDescent="0.3">
      <c r="A54" s="449" t="s">
        <v>109</v>
      </c>
      <c r="B54" s="450" t="s">
        <v>110</v>
      </c>
      <c r="C54" s="462">
        <f>'2. Önk.bev.'!I47</f>
        <v>0</v>
      </c>
    </row>
    <row r="55" spans="1:6" x14ac:dyDescent="0.3">
      <c r="A55" s="453" t="s">
        <v>111</v>
      </c>
      <c r="B55" s="454" t="s">
        <v>112</v>
      </c>
      <c r="C55" s="463"/>
    </row>
    <row r="56" spans="1:6" ht="15" x14ac:dyDescent="0.25">
      <c r="A56" s="443" t="s">
        <v>113</v>
      </c>
      <c r="B56" s="452" t="s">
        <v>114</v>
      </c>
      <c r="C56" s="445">
        <f>C57+C58+C59</f>
        <v>0</v>
      </c>
    </row>
    <row r="57" spans="1:6" x14ac:dyDescent="0.3">
      <c r="A57" s="446" t="s">
        <v>115</v>
      </c>
      <c r="B57" s="447" t="s">
        <v>116</v>
      </c>
      <c r="C57" s="451"/>
    </row>
    <row r="58" spans="1:6" x14ac:dyDescent="0.3">
      <c r="A58" s="449" t="s">
        <v>117</v>
      </c>
      <c r="B58" s="450" t="s">
        <v>118</v>
      </c>
      <c r="C58" s="451"/>
    </row>
    <row r="59" spans="1:6" x14ac:dyDescent="0.3">
      <c r="A59" s="449" t="s">
        <v>119</v>
      </c>
      <c r="B59" s="450" t="s">
        <v>120</v>
      </c>
      <c r="C59" s="451">
        <f>'2. Önk.bev.'!L47</f>
        <v>0</v>
      </c>
    </row>
    <row r="60" spans="1:6" x14ac:dyDescent="0.3">
      <c r="A60" s="453" t="s">
        <v>121</v>
      </c>
      <c r="B60" s="454" t="s">
        <v>122</v>
      </c>
      <c r="C60" s="461"/>
    </row>
    <row r="61" spans="1:6" ht="15" x14ac:dyDescent="0.25">
      <c r="A61" s="443" t="s">
        <v>123</v>
      </c>
      <c r="B61" s="444" t="s">
        <v>124</v>
      </c>
      <c r="C61" s="445">
        <f>C6+C12+C19+C26+C34+C45+C51+C56</f>
        <v>2495306</v>
      </c>
      <c r="F61" s="767"/>
    </row>
    <row r="62" spans="1:6" x14ac:dyDescent="0.3">
      <c r="A62" s="464" t="s">
        <v>125</v>
      </c>
      <c r="B62" s="452" t="s">
        <v>126</v>
      </c>
      <c r="C62" s="445">
        <f>C63+C64+C65</f>
        <v>0</v>
      </c>
    </row>
    <row r="63" spans="1:6" x14ac:dyDescent="0.3">
      <c r="A63" s="446" t="s">
        <v>127</v>
      </c>
      <c r="B63" s="447" t="s">
        <v>128</v>
      </c>
      <c r="C63" s="451"/>
    </row>
    <row r="64" spans="1:6" x14ac:dyDescent="0.3">
      <c r="A64" s="449" t="s">
        <v>129</v>
      </c>
      <c r="B64" s="450" t="s">
        <v>130</v>
      </c>
      <c r="C64" s="451"/>
    </row>
    <row r="65" spans="1:6" x14ac:dyDescent="0.3">
      <c r="A65" s="453" t="s">
        <v>131</v>
      </c>
      <c r="B65" s="465" t="s">
        <v>132</v>
      </c>
      <c r="C65" s="451"/>
    </row>
    <row r="66" spans="1:6" x14ac:dyDescent="0.3">
      <c r="A66" s="464" t="s">
        <v>133</v>
      </c>
      <c r="B66" s="452" t="s">
        <v>134</v>
      </c>
      <c r="C66" s="445">
        <f>C67+C68+C69+C70</f>
        <v>3323040</v>
      </c>
    </row>
    <row r="67" spans="1:6" x14ac:dyDescent="0.3">
      <c r="A67" s="446" t="s">
        <v>135</v>
      </c>
      <c r="B67" s="447" t="s">
        <v>136</v>
      </c>
      <c r="C67" s="451"/>
    </row>
    <row r="68" spans="1:6" x14ac:dyDescent="0.3">
      <c r="A68" s="449" t="s">
        <v>137</v>
      </c>
      <c r="B68" s="450" t="s">
        <v>138</v>
      </c>
      <c r="C68" s="451"/>
    </row>
    <row r="69" spans="1:6" x14ac:dyDescent="0.3">
      <c r="A69" s="449" t="s">
        <v>139</v>
      </c>
      <c r="B69" s="450" t="s">
        <v>140</v>
      </c>
      <c r="C69" s="451">
        <f>SUM('2. Önk.bev.'!O47)</f>
        <v>3323040</v>
      </c>
    </row>
    <row r="70" spans="1:6" x14ac:dyDescent="0.3">
      <c r="A70" s="453" t="s">
        <v>141</v>
      </c>
      <c r="B70" s="450" t="s">
        <v>142</v>
      </c>
      <c r="C70" s="451"/>
    </row>
    <row r="71" spans="1:6" x14ac:dyDescent="0.3">
      <c r="A71" s="464" t="s">
        <v>143</v>
      </c>
      <c r="B71" s="452" t="s">
        <v>144</v>
      </c>
      <c r="C71" s="445">
        <f>C72+C73</f>
        <v>1620620</v>
      </c>
    </row>
    <row r="72" spans="1:6" x14ac:dyDescent="0.3">
      <c r="A72" s="446" t="s">
        <v>145</v>
      </c>
      <c r="B72" s="447" t="s">
        <v>146</v>
      </c>
      <c r="C72" s="451">
        <f>SUM('2. Önk.bev.'!P47+'4. Int.bev.'!P31)</f>
        <v>1620620</v>
      </c>
      <c r="F72" s="767"/>
    </row>
    <row r="73" spans="1:6" x14ac:dyDescent="0.3">
      <c r="A73" s="453" t="s">
        <v>147</v>
      </c>
      <c r="B73" s="456" t="s">
        <v>148</v>
      </c>
      <c r="C73" s="451"/>
    </row>
    <row r="74" spans="1:6" x14ac:dyDescent="0.3">
      <c r="A74" s="464" t="s">
        <v>149</v>
      </c>
      <c r="B74" s="452" t="s">
        <v>150</v>
      </c>
      <c r="C74" s="445">
        <f>C75+C76+C77+C78+C79</f>
        <v>1119725</v>
      </c>
    </row>
    <row r="75" spans="1:6" x14ac:dyDescent="0.3">
      <c r="A75" s="446" t="s">
        <v>151</v>
      </c>
      <c r="B75" s="447" t="s">
        <v>152</v>
      </c>
      <c r="C75" s="451"/>
    </row>
    <row r="76" spans="1:6" x14ac:dyDescent="0.3">
      <c r="A76" s="449" t="s">
        <v>153</v>
      </c>
      <c r="B76" s="450" t="s">
        <v>154</v>
      </c>
      <c r="C76" s="451"/>
    </row>
    <row r="77" spans="1:6" x14ac:dyDescent="0.3">
      <c r="A77" s="449" t="s">
        <v>155</v>
      </c>
      <c r="B77" s="450" t="s">
        <v>156</v>
      </c>
      <c r="C77" s="451">
        <f>'4. Int.bev.'!Q31</f>
        <v>1119725</v>
      </c>
      <c r="F77" s="767"/>
    </row>
    <row r="78" spans="1:6" x14ac:dyDescent="0.3">
      <c r="A78" s="453" t="s">
        <v>157</v>
      </c>
      <c r="B78" s="456" t="s">
        <v>158</v>
      </c>
      <c r="C78" s="451"/>
    </row>
    <row r="79" spans="1:6" x14ac:dyDescent="0.3">
      <c r="A79" s="453" t="s">
        <v>159</v>
      </c>
      <c r="B79" s="456" t="s">
        <v>160</v>
      </c>
      <c r="C79" s="451"/>
    </row>
    <row r="80" spans="1:6" x14ac:dyDescent="0.3">
      <c r="A80" s="464" t="s">
        <v>161</v>
      </c>
      <c r="B80" s="452" t="s">
        <v>162</v>
      </c>
      <c r="C80" s="445">
        <f>C81+C82+C83+C84</f>
        <v>0</v>
      </c>
    </row>
    <row r="81" spans="1:10" x14ac:dyDescent="0.3">
      <c r="A81" s="466" t="s">
        <v>163</v>
      </c>
      <c r="B81" s="447" t="s">
        <v>164</v>
      </c>
      <c r="C81" s="451"/>
    </row>
    <row r="82" spans="1:10" x14ac:dyDescent="0.3">
      <c r="A82" s="467" t="s">
        <v>165</v>
      </c>
      <c r="B82" s="450" t="s">
        <v>166</v>
      </c>
      <c r="C82" s="451"/>
    </row>
    <row r="83" spans="1:10" x14ac:dyDescent="0.3">
      <c r="A83" s="467" t="s">
        <v>167</v>
      </c>
      <c r="B83" s="450" t="s">
        <v>168</v>
      </c>
      <c r="C83" s="451"/>
    </row>
    <row r="84" spans="1:10" x14ac:dyDescent="0.3">
      <c r="A84" s="468" t="s">
        <v>169</v>
      </c>
      <c r="B84" s="456" t="s">
        <v>170</v>
      </c>
      <c r="C84" s="451"/>
    </row>
    <row r="85" spans="1:10" x14ac:dyDescent="0.3">
      <c r="A85" s="464" t="s">
        <v>171</v>
      </c>
      <c r="B85" s="452" t="s">
        <v>172</v>
      </c>
      <c r="C85" s="469"/>
    </row>
    <row r="86" spans="1:10" x14ac:dyDescent="0.3">
      <c r="A86" s="464" t="s">
        <v>173</v>
      </c>
      <c r="B86" s="470" t="s">
        <v>174</v>
      </c>
      <c r="C86" s="445">
        <f>C62+C66+C71+C74+C80+C85</f>
        <v>6063385</v>
      </c>
    </row>
    <row r="87" spans="1:10" x14ac:dyDescent="0.3">
      <c r="A87" s="471" t="s">
        <v>175</v>
      </c>
      <c r="B87" s="472" t="s">
        <v>176</v>
      </c>
      <c r="C87" s="445">
        <f>C61+C86</f>
        <v>8558691</v>
      </c>
      <c r="F87" s="768"/>
    </row>
    <row r="88" spans="1:10" ht="15" x14ac:dyDescent="0.25">
      <c r="A88" s="473"/>
      <c r="B88" s="474"/>
      <c r="C88" s="475"/>
      <c r="E88" s="603"/>
    </row>
    <row r="89" spans="1:10" ht="15" x14ac:dyDescent="0.25">
      <c r="A89" s="975" t="s">
        <v>177</v>
      </c>
      <c r="B89" s="975"/>
      <c r="C89" s="975"/>
    </row>
    <row r="90" spans="1:10" x14ac:dyDescent="0.3">
      <c r="A90" s="976" t="s">
        <v>178</v>
      </c>
      <c r="B90" s="976"/>
      <c r="C90" s="476" t="s">
        <v>14</v>
      </c>
    </row>
    <row r="91" spans="1:10" ht="30" x14ac:dyDescent="0.25">
      <c r="A91" s="437" t="s">
        <v>15</v>
      </c>
      <c r="B91" s="438" t="s">
        <v>179</v>
      </c>
      <c r="C91" s="439" t="s">
        <v>561</v>
      </c>
    </row>
    <row r="92" spans="1:10" ht="15" x14ac:dyDescent="0.25">
      <c r="A92" s="477">
        <v>1</v>
      </c>
      <c r="B92" s="477">
        <v>2</v>
      </c>
      <c r="C92" s="478">
        <v>3</v>
      </c>
    </row>
    <row r="93" spans="1:10" ht="15" x14ac:dyDescent="0.25">
      <c r="A93" s="479" t="s">
        <v>3</v>
      </c>
      <c r="B93" s="480" t="s">
        <v>180</v>
      </c>
      <c r="C93" s="481">
        <f>C94+C95+C96+C97+C98</f>
        <v>2852218</v>
      </c>
      <c r="H93" s="603"/>
      <c r="I93" s="603"/>
      <c r="J93" s="603"/>
    </row>
    <row r="94" spans="1:10" ht="15" x14ac:dyDescent="0.25">
      <c r="A94" s="446" t="s">
        <v>18</v>
      </c>
      <c r="B94" s="482" t="s">
        <v>181</v>
      </c>
      <c r="C94" s="338">
        <f>'3. Önk.kiad.'!F105+'5. Int.kiad.'!F19</f>
        <v>959726</v>
      </c>
      <c r="F94" s="767"/>
      <c r="H94" s="603"/>
      <c r="I94" s="603"/>
      <c r="J94" s="603"/>
    </row>
    <row r="95" spans="1:10" ht="15" x14ac:dyDescent="0.25">
      <c r="A95" s="449" t="s">
        <v>20</v>
      </c>
      <c r="B95" s="483" t="s">
        <v>182</v>
      </c>
      <c r="C95" s="451">
        <f>'3. Önk.kiad.'!G105+'5. Int.kiad.'!G19</f>
        <v>182859</v>
      </c>
      <c r="F95" s="767"/>
      <c r="H95" s="603"/>
      <c r="I95" s="603"/>
      <c r="J95" s="603"/>
    </row>
    <row r="96" spans="1:10" ht="15" x14ac:dyDescent="0.25">
      <c r="A96" s="449" t="s">
        <v>22</v>
      </c>
      <c r="B96" s="483" t="s">
        <v>183</v>
      </c>
      <c r="C96" s="451">
        <f>'3. Önk.kiad.'!H105+'5. Int.kiad.'!H19</f>
        <v>1000876</v>
      </c>
      <c r="F96" s="767"/>
      <c r="H96" s="603"/>
      <c r="I96" s="603"/>
      <c r="J96" s="603"/>
    </row>
    <row r="97" spans="1:10" ht="15" x14ac:dyDescent="0.25">
      <c r="A97" s="449" t="s">
        <v>24</v>
      </c>
      <c r="B97" s="483" t="s">
        <v>184</v>
      </c>
      <c r="C97" s="451">
        <f>'3. Önk.kiad.'!I105+'5. Int.kiad.'!I19</f>
        <v>36500</v>
      </c>
      <c r="F97" s="767"/>
      <c r="H97" s="603"/>
      <c r="I97" s="603"/>
      <c r="J97" s="603"/>
    </row>
    <row r="98" spans="1:10" ht="15" x14ac:dyDescent="0.25">
      <c r="A98" s="449" t="s">
        <v>185</v>
      </c>
      <c r="B98" s="483" t="s">
        <v>186</v>
      </c>
      <c r="C98" s="451">
        <f>SUM(C99:C108)</f>
        <v>672257</v>
      </c>
      <c r="F98" s="767"/>
    </row>
    <row r="99" spans="1:10" ht="15" x14ac:dyDescent="0.25">
      <c r="A99" s="449" t="s">
        <v>187</v>
      </c>
      <c r="B99" s="484" t="s">
        <v>188</v>
      </c>
      <c r="C99" s="461">
        <f>'3. Önk.kiad.'!J41</f>
        <v>0</v>
      </c>
    </row>
    <row r="100" spans="1:10" x14ac:dyDescent="0.3">
      <c r="A100" s="449" t="s">
        <v>189</v>
      </c>
      <c r="B100" s="485" t="s">
        <v>190</v>
      </c>
      <c r="C100" s="461"/>
    </row>
    <row r="101" spans="1:10" ht="15" x14ac:dyDescent="0.25">
      <c r="A101" s="449" t="s">
        <v>191</v>
      </c>
      <c r="B101" s="486" t="s">
        <v>192</v>
      </c>
      <c r="C101" s="461"/>
    </row>
    <row r="102" spans="1:10" ht="15" x14ac:dyDescent="0.25">
      <c r="A102" s="449" t="s">
        <v>193</v>
      </c>
      <c r="B102" s="486" t="s">
        <v>194</v>
      </c>
      <c r="C102" s="461"/>
    </row>
    <row r="103" spans="1:10" x14ac:dyDescent="0.3">
      <c r="A103" s="449" t="s">
        <v>195</v>
      </c>
      <c r="B103" s="485" t="s">
        <v>196</v>
      </c>
      <c r="C103" s="461">
        <f>'3. Önk.kiad.'!J105-'3. Önk.kiad.'!J41</f>
        <v>307494</v>
      </c>
      <c r="F103" s="767"/>
    </row>
    <row r="104" spans="1:10" x14ac:dyDescent="0.3">
      <c r="A104" s="449" t="s">
        <v>197</v>
      </c>
      <c r="B104" s="485" t="s">
        <v>198</v>
      </c>
      <c r="C104" s="461"/>
    </row>
    <row r="105" spans="1:10" ht="15" x14ac:dyDescent="0.25">
      <c r="A105" s="449" t="s">
        <v>199</v>
      </c>
      <c r="B105" s="486" t="s">
        <v>200</v>
      </c>
      <c r="C105" s="461"/>
    </row>
    <row r="106" spans="1:10" ht="15" x14ac:dyDescent="0.25">
      <c r="A106" s="449" t="s">
        <v>201</v>
      </c>
      <c r="B106" s="486" t="s">
        <v>202</v>
      </c>
      <c r="C106" s="461"/>
    </row>
    <row r="107" spans="1:10" ht="15" x14ac:dyDescent="0.25">
      <c r="A107" s="449" t="s">
        <v>203</v>
      </c>
      <c r="B107" s="486" t="s">
        <v>204</v>
      </c>
      <c r="C107" s="461"/>
    </row>
    <row r="108" spans="1:10" ht="15" x14ac:dyDescent="0.25">
      <c r="A108" s="453" t="s">
        <v>205</v>
      </c>
      <c r="B108" s="487" t="s">
        <v>206</v>
      </c>
      <c r="C108" s="457">
        <f>'3. Önk.kiad.'!K105</f>
        <v>364763</v>
      </c>
      <c r="F108" s="767"/>
    </row>
    <row r="109" spans="1:10" ht="15" x14ac:dyDescent="0.25">
      <c r="A109" s="479" t="s">
        <v>5</v>
      </c>
      <c r="B109" s="480" t="s">
        <v>207</v>
      </c>
      <c r="C109" s="481">
        <f>C110+C112+C114</f>
        <v>4340449</v>
      </c>
      <c r="F109" s="768"/>
    </row>
    <row r="110" spans="1:10" ht="15" x14ac:dyDescent="0.25">
      <c r="A110" s="446" t="s">
        <v>29</v>
      </c>
      <c r="B110" s="483" t="s">
        <v>208</v>
      </c>
      <c r="C110" s="338">
        <f>'3. Önk.kiad.'!L105+'5. Int.kiad.'!L19</f>
        <v>4324699</v>
      </c>
      <c r="F110" s="767"/>
    </row>
    <row r="111" spans="1:10" ht="15" x14ac:dyDescent="0.25">
      <c r="A111" s="446" t="s">
        <v>31</v>
      </c>
      <c r="B111" s="488" t="s">
        <v>209</v>
      </c>
      <c r="C111" s="489"/>
    </row>
    <row r="112" spans="1:10" ht="15" x14ac:dyDescent="0.25">
      <c r="A112" s="446" t="s">
        <v>33</v>
      </c>
      <c r="B112" s="490" t="s">
        <v>210</v>
      </c>
      <c r="C112" s="451">
        <f>'3. Önk.kiad.'!M105+'5. Int.kiad.'!M19</f>
        <v>15750</v>
      </c>
      <c r="F112" s="767"/>
    </row>
    <row r="113" spans="1:6" ht="15" x14ac:dyDescent="0.25">
      <c r="A113" s="446" t="s">
        <v>35</v>
      </c>
      <c r="B113" s="488" t="s">
        <v>211</v>
      </c>
      <c r="C113" s="463"/>
    </row>
    <row r="114" spans="1:6" ht="15" x14ac:dyDescent="0.25">
      <c r="A114" s="446" t="s">
        <v>37</v>
      </c>
      <c r="B114" s="491" t="s">
        <v>212</v>
      </c>
      <c r="C114" s="462">
        <v>0</v>
      </c>
      <c r="F114" s="767"/>
    </row>
    <row r="115" spans="1:6" ht="15" x14ac:dyDescent="0.25">
      <c r="A115" s="446" t="s">
        <v>39</v>
      </c>
      <c r="B115" s="492" t="s">
        <v>213</v>
      </c>
      <c r="C115" s="463"/>
    </row>
    <row r="116" spans="1:6" ht="15" x14ac:dyDescent="0.25">
      <c r="A116" s="446" t="s">
        <v>214</v>
      </c>
      <c r="B116" s="493" t="s">
        <v>215</v>
      </c>
      <c r="C116" s="463"/>
    </row>
    <row r="117" spans="1:6" ht="15" x14ac:dyDescent="0.25">
      <c r="A117" s="446" t="s">
        <v>216</v>
      </c>
      <c r="B117" s="486" t="s">
        <v>194</v>
      </c>
      <c r="C117" s="463"/>
    </row>
    <row r="118" spans="1:6" ht="15" x14ac:dyDescent="0.25">
      <c r="A118" s="446" t="s">
        <v>217</v>
      </c>
      <c r="B118" s="486" t="s">
        <v>218</v>
      </c>
      <c r="C118" s="463"/>
    </row>
    <row r="119" spans="1:6" ht="15" x14ac:dyDescent="0.25">
      <c r="A119" s="446" t="s">
        <v>219</v>
      </c>
      <c r="B119" s="486" t="s">
        <v>220</v>
      </c>
      <c r="C119" s="463"/>
    </row>
    <row r="120" spans="1:6" ht="15" x14ac:dyDescent="0.25">
      <c r="A120" s="446" t="s">
        <v>221</v>
      </c>
      <c r="B120" s="486" t="s">
        <v>200</v>
      </c>
      <c r="C120" s="463"/>
    </row>
    <row r="121" spans="1:6" ht="15" x14ac:dyDescent="0.25">
      <c r="A121" s="446" t="s">
        <v>222</v>
      </c>
      <c r="B121" s="486" t="s">
        <v>223</v>
      </c>
      <c r="C121" s="463">
        <f>'3. Önk.kiad.'!O71</f>
        <v>0</v>
      </c>
    </row>
    <row r="122" spans="1:6" ht="15" x14ac:dyDescent="0.25">
      <c r="A122" s="494" t="s">
        <v>224</v>
      </c>
      <c r="B122" s="486" t="s">
        <v>225</v>
      </c>
      <c r="C122" s="495">
        <f>'3. Önk.kiad.'!O105-'3. Önk.kiad.'!O71</f>
        <v>0</v>
      </c>
    </row>
    <row r="123" spans="1:6" ht="15" x14ac:dyDescent="0.25">
      <c r="A123" s="443" t="s">
        <v>7</v>
      </c>
      <c r="B123" s="444" t="s">
        <v>226</v>
      </c>
      <c r="C123" s="445">
        <f>C124+C125</f>
        <v>246299</v>
      </c>
    </row>
    <row r="124" spans="1:6" ht="15" x14ac:dyDescent="0.25">
      <c r="A124" s="446" t="s">
        <v>42</v>
      </c>
      <c r="B124" s="482" t="s">
        <v>227</v>
      </c>
      <c r="C124" s="338">
        <f>'3. Önk.kiad.'!P105</f>
        <v>0</v>
      </c>
    </row>
    <row r="125" spans="1:6" ht="15" x14ac:dyDescent="0.25">
      <c r="A125" s="453" t="s">
        <v>44</v>
      </c>
      <c r="B125" s="490" t="s">
        <v>228</v>
      </c>
      <c r="C125" s="457">
        <f>'3. Önk.kiad.'!Q105</f>
        <v>246299</v>
      </c>
    </row>
    <row r="126" spans="1:6" ht="15" x14ac:dyDescent="0.25">
      <c r="A126" s="443" t="s">
        <v>9</v>
      </c>
      <c r="B126" s="444" t="s">
        <v>229</v>
      </c>
      <c r="C126" s="445">
        <f>C93+C109+C123</f>
        <v>7438966</v>
      </c>
      <c r="F126" s="767"/>
    </row>
    <row r="127" spans="1:6" ht="15" x14ac:dyDescent="0.25">
      <c r="A127" s="443" t="s">
        <v>11</v>
      </c>
      <c r="B127" s="444" t="s">
        <v>230</v>
      </c>
      <c r="C127" s="445">
        <f>C128+C129+C130</f>
        <v>0</v>
      </c>
    </row>
    <row r="128" spans="1:6" ht="15" x14ac:dyDescent="0.25">
      <c r="A128" s="446" t="s">
        <v>71</v>
      </c>
      <c r="B128" s="496" t="s">
        <v>231</v>
      </c>
      <c r="C128" s="462"/>
    </row>
    <row r="129" spans="1:6" ht="15" x14ac:dyDescent="0.25">
      <c r="A129" s="446" t="s">
        <v>73</v>
      </c>
      <c r="B129" s="496" t="s">
        <v>232</v>
      </c>
      <c r="C129" s="462"/>
    </row>
    <row r="130" spans="1:6" ht="15" x14ac:dyDescent="0.25">
      <c r="A130" s="494" t="s">
        <v>75</v>
      </c>
      <c r="B130" s="497" t="s">
        <v>233</v>
      </c>
      <c r="C130" s="462"/>
    </row>
    <row r="131" spans="1:6" ht="15" x14ac:dyDescent="0.25">
      <c r="A131" s="443" t="s">
        <v>91</v>
      </c>
      <c r="B131" s="444" t="s">
        <v>234</v>
      </c>
      <c r="C131" s="445">
        <f>C132+C133+C134+C135</f>
        <v>0</v>
      </c>
    </row>
    <row r="132" spans="1:6" ht="15" x14ac:dyDescent="0.25">
      <c r="A132" s="446" t="s">
        <v>93</v>
      </c>
      <c r="B132" s="496" t="s">
        <v>235</v>
      </c>
      <c r="C132" s="462"/>
    </row>
    <row r="133" spans="1:6" ht="15" x14ac:dyDescent="0.25">
      <c r="A133" s="446" t="s">
        <v>95</v>
      </c>
      <c r="B133" s="496" t="s">
        <v>236</v>
      </c>
      <c r="C133" s="462"/>
    </row>
    <row r="134" spans="1:6" ht="15" x14ac:dyDescent="0.25">
      <c r="A134" s="446" t="s">
        <v>97</v>
      </c>
      <c r="B134" s="496" t="s">
        <v>237</v>
      </c>
      <c r="C134" s="462"/>
    </row>
    <row r="135" spans="1:6" ht="15" x14ac:dyDescent="0.25">
      <c r="A135" s="494" t="s">
        <v>99</v>
      </c>
      <c r="B135" s="497" t="s">
        <v>238</v>
      </c>
      <c r="C135" s="462"/>
    </row>
    <row r="136" spans="1:6" ht="15" x14ac:dyDescent="0.25">
      <c r="A136" s="443" t="s">
        <v>239</v>
      </c>
      <c r="B136" s="444" t="s">
        <v>240</v>
      </c>
      <c r="C136" s="445">
        <f>C137+C138+C139+C140+C141</f>
        <v>1119725</v>
      </c>
    </row>
    <row r="137" spans="1:6" ht="15" x14ac:dyDescent="0.25">
      <c r="A137" s="446" t="s">
        <v>105</v>
      </c>
      <c r="B137" s="482" t="s">
        <v>241</v>
      </c>
      <c r="C137" s="462"/>
    </row>
    <row r="138" spans="1:6" ht="15" x14ac:dyDescent="0.25">
      <c r="A138" s="446" t="s">
        <v>107</v>
      </c>
      <c r="B138" s="482" t="s">
        <v>242</v>
      </c>
      <c r="C138" s="462"/>
    </row>
    <row r="139" spans="1:6" ht="15" x14ac:dyDescent="0.25">
      <c r="A139" s="449" t="s">
        <v>109</v>
      </c>
      <c r="B139" s="483" t="s">
        <v>243</v>
      </c>
      <c r="C139" s="462">
        <f>SUM('3. Önk.kiad.'!U105)</f>
        <v>1119725</v>
      </c>
      <c r="F139" s="767"/>
    </row>
    <row r="140" spans="1:6" ht="15" x14ac:dyDescent="0.25">
      <c r="A140" s="449" t="s">
        <v>111</v>
      </c>
      <c r="B140" s="483" t="s">
        <v>244</v>
      </c>
      <c r="C140" s="462"/>
    </row>
    <row r="141" spans="1:6" ht="15" x14ac:dyDescent="0.25">
      <c r="A141" s="449" t="s">
        <v>245</v>
      </c>
      <c r="B141" s="498" t="s">
        <v>246</v>
      </c>
      <c r="C141" s="462"/>
    </row>
    <row r="142" spans="1:6" ht="15" x14ac:dyDescent="0.25">
      <c r="A142" s="443" t="s">
        <v>113</v>
      </c>
      <c r="B142" s="444" t="s">
        <v>247</v>
      </c>
      <c r="C142" s="499">
        <f>C143+C144+C146</f>
        <v>0</v>
      </c>
    </row>
    <row r="143" spans="1:6" ht="15" x14ac:dyDescent="0.25">
      <c r="A143" s="446" t="s">
        <v>115</v>
      </c>
      <c r="B143" s="482" t="s">
        <v>248</v>
      </c>
      <c r="C143" s="462"/>
    </row>
    <row r="144" spans="1:6" ht="15" x14ac:dyDescent="0.25">
      <c r="A144" s="446" t="s">
        <v>117</v>
      </c>
      <c r="B144" s="482" t="s">
        <v>249</v>
      </c>
      <c r="C144" s="462"/>
    </row>
    <row r="145" spans="1:6" ht="15" x14ac:dyDescent="0.25">
      <c r="A145" s="446" t="s">
        <v>119</v>
      </c>
      <c r="B145" s="482" t="s">
        <v>250</v>
      </c>
      <c r="C145" s="462"/>
    </row>
    <row r="146" spans="1:6" ht="15" x14ac:dyDescent="0.25">
      <c r="A146" s="446" t="s">
        <v>121</v>
      </c>
      <c r="B146" s="482" t="s">
        <v>251</v>
      </c>
      <c r="C146" s="462"/>
    </row>
    <row r="147" spans="1:6" ht="15" x14ac:dyDescent="0.25">
      <c r="A147" s="443" t="s">
        <v>123</v>
      </c>
      <c r="B147" s="444" t="s">
        <v>252</v>
      </c>
      <c r="C147" s="499">
        <f>C127+C131+C136+C142</f>
        <v>1119725</v>
      </c>
    </row>
    <row r="148" spans="1:6" ht="15" x14ac:dyDescent="0.25">
      <c r="A148" s="500" t="s">
        <v>253</v>
      </c>
      <c r="B148" s="501" t="s">
        <v>254</v>
      </c>
      <c r="C148" s="499">
        <f>C126+C147</f>
        <v>8558691</v>
      </c>
      <c r="F148" s="767"/>
    </row>
    <row r="149" spans="1:6" x14ac:dyDescent="0.3">
      <c r="A149" s="502"/>
      <c r="B149" s="502"/>
      <c r="C149" s="503"/>
    </row>
    <row r="150" spans="1:6" x14ac:dyDescent="0.3">
      <c r="A150" s="977" t="s">
        <v>255</v>
      </c>
      <c r="B150" s="977"/>
      <c r="C150" s="977"/>
    </row>
    <row r="151" spans="1:6" ht="15" x14ac:dyDescent="0.25">
      <c r="A151" s="974" t="s">
        <v>256</v>
      </c>
      <c r="B151" s="974"/>
      <c r="C151" s="436" t="s">
        <v>14</v>
      </c>
    </row>
    <row r="152" spans="1:6" ht="15" x14ac:dyDescent="0.25">
      <c r="A152" s="443">
        <v>1</v>
      </c>
      <c r="B152" s="504" t="s">
        <v>257</v>
      </c>
      <c r="C152" s="445">
        <f>+C61-C126</f>
        <v>-4943660</v>
      </c>
    </row>
    <row r="153" spans="1:6" ht="30" x14ac:dyDescent="0.25">
      <c r="A153" s="443" t="s">
        <v>5</v>
      </c>
      <c r="B153" s="504" t="s">
        <v>258</v>
      </c>
      <c r="C153" s="445">
        <f>+C86-C147</f>
        <v>4943660</v>
      </c>
    </row>
  </sheetData>
  <sheetProtection selectLockedCells="1" selectUnlockedCells="1"/>
  <mergeCells count="6">
    <mergeCell ref="A151:B151"/>
    <mergeCell ref="A2:C2"/>
    <mergeCell ref="A3:B3"/>
    <mergeCell ref="A89:C89"/>
    <mergeCell ref="A90:B90"/>
    <mergeCell ref="A150:C150"/>
  </mergeCells>
  <pageMargins left="0.11811023622047245" right="0.11811023622047245" top="0.35433070866141736" bottom="0.35433070866141736" header="0.51181102362204722" footer="0.51181102362204722"/>
  <pageSetup paperSize="9" scale="82" firstPageNumber="0" fitToHeight="0" orientation="portrait" horizontalDpi="300" verticalDpi="300" r:id="rId1"/>
  <headerFooter alignWithMargins="0"/>
  <rowBreaks count="1" manualBreakCount="1">
    <brk id="8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E1" zoomScale="70" zoomScaleNormal="70" zoomScaleSheetLayoutView="100" workbookViewId="0">
      <selection activeCell="O45" sqref="O45"/>
    </sheetView>
  </sheetViews>
  <sheetFormatPr defaultColWidth="9" defaultRowHeight="18" x14ac:dyDescent="0.35"/>
  <cols>
    <col min="1" max="1" width="4.5703125" style="322" customWidth="1"/>
    <col min="2" max="2" width="4.42578125" style="323" customWidth="1"/>
    <col min="3" max="3" width="57.42578125" style="337" customWidth="1"/>
    <col min="4" max="4" width="7" style="337" customWidth="1"/>
    <col min="5" max="7" width="17.42578125" style="318" customWidth="1"/>
    <col min="8" max="8" width="17.42578125" style="383" customWidth="1"/>
    <col min="9" max="12" width="17.42578125" style="318" customWidth="1"/>
    <col min="13" max="13" width="20.42578125" style="318" customWidth="1"/>
    <col min="14" max="18" width="17.42578125" style="318" customWidth="1"/>
    <col min="19" max="16384" width="9" style="318"/>
  </cols>
  <sheetData>
    <row r="1" spans="1:18" s="319" customFormat="1" ht="14.25" x14ac:dyDescent="0.3">
      <c r="A1" s="320"/>
      <c r="B1" s="986" t="s">
        <v>715</v>
      </c>
      <c r="C1" s="986"/>
      <c r="D1" s="344"/>
      <c r="H1" s="382"/>
    </row>
    <row r="2" spans="1:18" ht="34.9" customHeight="1" x14ac:dyDescent="0.25">
      <c r="A2" s="321"/>
      <c r="B2" s="987" t="s">
        <v>691</v>
      </c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321"/>
    </row>
    <row r="3" spans="1:18" x14ac:dyDescent="0.35">
      <c r="C3" s="324"/>
      <c r="D3" s="347"/>
    </row>
    <row r="4" spans="1:18" s="349" customFormat="1" ht="15" x14ac:dyDescent="0.3">
      <c r="A4" s="325" t="s">
        <v>259</v>
      </c>
      <c r="B4" s="348" t="s">
        <v>260</v>
      </c>
      <c r="C4" s="326" t="s">
        <v>261</v>
      </c>
      <c r="D4" s="325" t="s">
        <v>262</v>
      </c>
      <c r="E4" s="325" t="s">
        <v>263</v>
      </c>
      <c r="F4" s="345" t="s">
        <v>264</v>
      </c>
      <c r="G4" s="325" t="s">
        <v>265</v>
      </c>
      <c r="H4" s="384" t="s">
        <v>266</v>
      </c>
      <c r="I4" s="325" t="s">
        <v>267</v>
      </c>
      <c r="J4" s="325" t="s">
        <v>268</v>
      </c>
      <c r="K4" s="345" t="s">
        <v>269</v>
      </c>
      <c r="L4" s="325" t="s">
        <v>270</v>
      </c>
      <c r="M4" s="345" t="s">
        <v>271</v>
      </c>
      <c r="N4" s="345" t="s">
        <v>272</v>
      </c>
      <c r="O4" s="345" t="s">
        <v>273</v>
      </c>
      <c r="P4" s="345" t="s">
        <v>274</v>
      </c>
      <c r="Q4" s="325" t="s">
        <v>275</v>
      </c>
      <c r="R4" s="325" t="s">
        <v>276</v>
      </c>
    </row>
    <row r="5" spans="1:18" s="350" customFormat="1" ht="19.899999999999999" customHeight="1" x14ac:dyDescent="0.35">
      <c r="A5" s="978" t="s">
        <v>0</v>
      </c>
      <c r="B5" s="978" t="s">
        <v>1</v>
      </c>
      <c r="C5" s="979" t="s">
        <v>2</v>
      </c>
      <c r="D5" s="980" t="s">
        <v>277</v>
      </c>
      <c r="E5" s="981" t="s">
        <v>278</v>
      </c>
      <c r="F5" s="981"/>
      <c r="G5" s="981"/>
      <c r="H5" s="981"/>
      <c r="I5" s="981"/>
      <c r="J5" s="982" t="s">
        <v>279</v>
      </c>
      <c r="K5" s="982"/>
      <c r="L5" s="982"/>
      <c r="M5" s="983" t="s">
        <v>280</v>
      </c>
      <c r="N5" s="984" t="s">
        <v>281</v>
      </c>
      <c r="O5" s="984"/>
      <c r="P5" s="984"/>
      <c r="Q5" s="984"/>
      <c r="R5" s="985" t="s">
        <v>282</v>
      </c>
    </row>
    <row r="6" spans="1:18" s="350" customFormat="1" ht="84.6" customHeight="1" x14ac:dyDescent="0.25">
      <c r="A6" s="978"/>
      <c r="B6" s="978"/>
      <c r="C6" s="979"/>
      <c r="D6" s="979"/>
      <c r="E6" s="341" t="s">
        <v>283</v>
      </c>
      <c r="F6" s="342" t="s">
        <v>284</v>
      </c>
      <c r="G6" s="351" t="s">
        <v>285</v>
      </c>
      <c r="H6" s="385" t="s">
        <v>286</v>
      </c>
      <c r="I6" s="342" t="s">
        <v>287</v>
      </c>
      <c r="J6" s="342" t="s">
        <v>288</v>
      </c>
      <c r="K6" s="342" t="s">
        <v>289</v>
      </c>
      <c r="L6" s="343" t="s">
        <v>290</v>
      </c>
      <c r="M6" s="983"/>
      <c r="N6" s="352" t="s">
        <v>291</v>
      </c>
      <c r="O6" s="342" t="s">
        <v>292</v>
      </c>
      <c r="P6" s="342" t="s">
        <v>293</v>
      </c>
      <c r="Q6" s="343" t="s">
        <v>294</v>
      </c>
      <c r="R6" s="985"/>
    </row>
    <row r="7" spans="1:18" s="350" customFormat="1" ht="36" x14ac:dyDescent="0.35">
      <c r="A7" s="353">
        <v>1</v>
      </c>
      <c r="B7" s="354">
        <v>1</v>
      </c>
      <c r="C7" s="355" t="s">
        <v>19</v>
      </c>
      <c r="D7" s="356" t="s">
        <v>269</v>
      </c>
      <c r="E7" s="357">
        <v>277527</v>
      </c>
      <c r="F7" s="358"/>
      <c r="G7" s="359"/>
      <c r="H7" s="386"/>
      <c r="I7" s="358"/>
      <c r="J7" s="358"/>
      <c r="K7" s="358"/>
      <c r="L7" s="360"/>
      <c r="M7" s="361">
        <f>SUM(E7:L7)</f>
        <v>277527</v>
      </c>
      <c r="N7" s="362"/>
      <c r="O7" s="358"/>
      <c r="P7" s="358"/>
      <c r="Q7" s="360"/>
      <c r="R7" s="363">
        <f>SUM(M7:Q7)</f>
        <v>277527</v>
      </c>
    </row>
    <row r="8" spans="1:18" s="350" customFormat="1" ht="36" x14ac:dyDescent="0.35">
      <c r="A8" s="364"/>
      <c r="B8" s="365"/>
      <c r="C8" s="366" t="s">
        <v>21</v>
      </c>
      <c r="D8" s="335" t="s">
        <v>269</v>
      </c>
      <c r="E8" s="357">
        <v>348965</v>
      </c>
      <c r="F8" s="358"/>
      <c r="G8" s="359"/>
      <c r="H8" s="386"/>
      <c r="I8" s="358"/>
      <c r="J8" s="358"/>
      <c r="K8" s="358"/>
      <c r="L8" s="360"/>
      <c r="M8" s="361">
        <f t="shared" ref="M8:M45" si="0">SUM(E8:L8)</f>
        <v>348965</v>
      </c>
      <c r="N8" s="362"/>
      <c r="O8" s="358"/>
      <c r="P8" s="358"/>
      <c r="Q8" s="360"/>
      <c r="R8" s="363">
        <f>SUM(M8:Q8)</f>
        <v>348965</v>
      </c>
    </row>
    <row r="9" spans="1:18" s="350" customFormat="1" ht="36" x14ac:dyDescent="0.35">
      <c r="A9" s="364"/>
      <c r="B9" s="365"/>
      <c r="C9" s="366" t="s">
        <v>23</v>
      </c>
      <c r="D9" s="335" t="s">
        <v>269</v>
      </c>
      <c r="E9" s="357">
        <v>522172</v>
      </c>
      <c r="F9" s="358"/>
      <c r="G9" s="359"/>
      <c r="H9" s="386"/>
      <c r="I9" s="358"/>
      <c r="J9" s="358"/>
      <c r="K9" s="358"/>
      <c r="L9" s="360"/>
      <c r="M9" s="361">
        <f t="shared" si="0"/>
        <v>522172</v>
      </c>
      <c r="N9" s="362"/>
      <c r="O9" s="358"/>
      <c r="P9" s="358"/>
      <c r="Q9" s="360"/>
      <c r="R9" s="363">
        <f>SUM(M9:Q9)</f>
        <v>522172</v>
      </c>
    </row>
    <row r="10" spans="1:18" s="350" customFormat="1" ht="24" customHeight="1" x14ac:dyDescent="0.35">
      <c r="A10" s="364"/>
      <c r="B10" s="365"/>
      <c r="C10" s="366" t="s">
        <v>25</v>
      </c>
      <c r="D10" s="335" t="s">
        <v>269</v>
      </c>
      <c r="E10" s="357">
        <v>25399</v>
      </c>
      <c r="F10" s="358"/>
      <c r="G10" s="359"/>
      <c r="H10" s="386"/>
      <c r="I10" s="358"/>
      <c r="J10" s="358"/>
      <c r="K10" s="358"/>
      <c r="L10" s="360"/>
      <c r="M10" s="361">
        <f t="shared" si="0"/>
        <v>25399</v>
      </c>
      <c r="N10" s="362"/>
      <c r="O10" s="358"/>
      <c r="P10" s="358"/>
      <c r="Q10" s="360"/>
      <c r="R10" s="363">
        <f>SUM(M10:Q10)</f>
        <v>25399</v>
      </c>
    </row>
    <row r="11" spans="1:18" ht="18" hidden="1" customHeight="1" x14ac:dyDescent="0.35">
      <c r="A11" s="327"/>
      <c r="B11" s="328"/>
      <c r="C11" s="367" t="s">
        <v>295</v>
      </c>
      <c r="D11" s="368" t="s">
        <v>269</v>
      </c>
      <c r="E11" s="346"/>
      <c r="F11" s="346"/>
      <c r="G11" s="346"/>
      <c r="H11" s="387"/>
      <c r="I11" s="346"/>
      <c r="J11" s="346"/>
      <c r="K11" s="346"/>
      <c r="L11" s="369"/>
      <c r="M11" s="361">
        <f t="shared" si="0"/>
        <v>0</v>
      </c>
      <c r="N11" s="370"/>
      <c r="O11" s="346"/>
      <c r="P11" s="346"/>
      <c r="Q11" s="369"/>
      <c r="R11" s="371"/>
    </row>
    <row r="12" spans="1:18" ht="18" hidden="1" customHeight="1" x14ac:dyDescent="0.35">
      <c r="A12" s="327"/>
      <c r="B12" s="334"/>
      <c r="C12" s="331" t="s">
        <v>296</v>
      </c>
      <c r="D12" s="335" t="s">
        <v>269</v>
      </c>
      <c r="E12" s="346"/>
      <c r="F12" s="346"/>
      <c r="G12" s="346"/>
      <c r="H12" s="387"/>
      <c r="I12" s="346"/>
      <c r="J12" s="346"/>
      <c r="K12" s="346"/>
      <c r="L12" s="369"/>
      <c r="M12" s="361">
        <f t="shared" si="0"/>
        <v>0</v>
      </c>
      <c r="N12" s="370"/>
      <c r="O12" s="346"/>
      <c r="P12" s="346"/>
      <c r="Q12" s="369"/>
      <c r="R12" s="371"/>
    </row>
    <row r="13" spans="1:18" ht="18" customHeight="1" x14ac:dyDescent="0.35">
      <c r="A13" s="327"/>
      <c r="B13" s="334"/>
      <c r="C13" s="331" t="s">
        <v>297</v>
      </c>
      <c r="D13" s="335" t="s">
        <v>269</v>
      </c>
      <c r="E13" s="346"/>
      <c r="F13" s="346"/>
      <c r="G13" s="346">
        <v>257878</v>
      </c>
      <c r="H13" s="387"/>
      <c r="I13" s="346"/>
      <c r="J13" s="346"/>
      <c r="K13" s="346"/>
      <c r="L13" s="369"/>
      <c r="M13" s="361">
        <f t="shared" si="0"/>
        <v>257878</v>
      </c>
      <c r="N13" s="370"/>
      <c r="O13" s="346"/>
      <c r="P13" s="346"/>
      <c r="Q13" s="369"/>
      <c r="R13" s="371">
        <f t="shared" ref="R13:R47" si="1">SUM(M13:Q13)</f>
        <v>257878</v>
      </c>
    </row>
    <row r="14" spans="1:18" ht="18" customHeight="1" x14ac:dyDescent="0.35">
      <c r="A14" s="327"/>
      <c r="B14" s="334"/>
      <c r="C14" s="331" t="s">
        <v>298</v>
      </c>
      <c r="D14" s="335" t="s">
        <v>269</v>
      </c>
      <c r="E14" s="346"/>
      <c r="F14" s="346"/>
      <c r="G14" s="346">
        <v>55816</v>
      </c>
      <c r="H14" s="387"/>
      <c r="I14" s="346"/>
      <c r="J14" s="346"/>
      <c r="K14" s="346"/>
      <c r="L14" s="369"/>
      <c r="M14" s="361">
        <f t="shared" si="0"/>
        <v>55816</v>
      </c>
      <c r="N14" s="370"/>
      <c r="O14" s="346"/>
      <c r="P14" s="346"/>
      <c r="Q14" s="369"/>
      <c r="R14" s="371">
        <f t="shared" si="1"/>
        <v>55816</v>
      </c>
    </row>
    <row r="15" spans="1:18" ht="18" customHeight="1" x14ac:dyDescent="0.35">
      <c r="A15" s="327"/>
      <c r="B15" s="334"/>
      <c r="C15" s="331" t="s">
        <v>299</v>
      </c>
      <c r="D15" s="335" t="s">
        <v>269</v>
      </c>
      <c r="E15" s="346"/>
      <c r="F15" s="346"/>
      <c r="G15" s="346">
        <v>573913</v>
      </c>
      <c r="H15" s="387"/>
      <c r="I15" s="346"/>
      <c r="J15" s="346"/>
      <c r="K15" s="346"/>
      <c r="L15" s="369"/>
      <c r="M15" s="361">
        <f t="shared" si="0"/>
        <v>573913</v>
      </c>
      <c r="N15" s="370"/>
      <c r="O15" s="346"/>
      <c r="P15" s="346"/>
      <c r="Q15" s="369"/>
      <c r="R15" s="371">
        <f t="shared" si="1"/>
        <v>573913</v>
      </c>
    </row>
    <row r="16" spans="1:18" ht="18" customHeight="1" x14ac:dyDescent="0.35">
      <c r="A16" s="327"/>
      <c r="B16" s="334"/>
      <c r="C16" s="331" t="s">
        <v>300</v>
      </c>
      <c r="D16" s="335" t="s">
        <v>269</v>
      </c>
      <c r="E16" s="346"/>
      <c r="F16" s="346"/>
      <c r="G16" s="346">
        <v>47363</v>
      </c>
      <c r="H16" s="387"/>
      <c r="I16" s="346"/>
      <c r="J16" s="346"/>
      <c r="K16" s="346"/>
      <c r="L16" s="369"/>
      <c r="M16" s="361">
        <f t="shared" si="0"/>
        <v>47363</v>
      </c>
      <c r="N16" s="370"/>
      <c r="O16" s="346"/>
      <c r="P16" s="346"/>
      <c r="Q16" s="369"/>
      <c r="R16" s="371">
        <f t="shared" si="1"/>
        <v>47363</v>
      </c>
    </row>
    <row r="17" spans="1:18" ht="18" customHeight="1" x14ac:dyDescent="0.35">
      <c r="A17" s="327"/>
      <c r="B17" s="334"/>
      <c r="C17" s="331" t="s">
        <v>301</v>
      </c>
      <c r="D17" s="335" t="s">
        <v>269</v>
      </c>
      <c r="E17" s="346"/>
      <c r="F17" s="346"/>
      <c r="G17" s="346">
        <v>278</v>
      </c>
      <c r="H17" s="387"/>
      <c r="I17" s="346"/>
      <c r="J17" s="346"/>
      <c r="K17" s="346"/>
      <c r="L17" s="369"/>
      <c r="M17" s="361">
        <f t="shared" si="0"/>
        <v>278</v>
      </c>
      <c r="N17" s="370"/>
      <c r="O17" s="346"/>
      <c r="P17" s="346"/>
      <c r="Q17" s="369"/>
      <c r="R17" s="371">
        <f t="shared" si="1"/>
        <v>278</v>
      </c>
    </row>
    <row r="18" spans="1:18" ht="18" customHeight="1" x14ac:dyDescent="0.35">
      <c r="A18" s="327"/>
      <c r="B18" s="334"/>
      <c r="C18" s="331" t="s">
        <v>302</v>
      </c>
      <c r="D18" s="335" t="s">
        <v>269</v>
      </c>
      <c r="E18" s="346"/>
      <c r="F18" s="346"/>
      <c r="G18" s="346"/>
      <c r="H18" s="387"/>
      <c r="I18" s="346"/>
      <c r="J18" s="346"/>
      <c r="K18" s="346"/>
      <c r="L18" s="369"/>
      <c r="M18" s="361">
        <f t="shared" si="0"/>
        <v>0</v>
      </c>
      <c r="N18" s="370"/>
      <c r="O18" s="346"/>
      <c r="P18" s="346"/>
      <c r="Q18" s="369"/>
      <c r="R18" s="371">
        <f t="shared" si="1"/>
        <v>0</v>
      </c>
    </row>
    <row r="19" spans="1:18" ht="18" customHeight="1" x14ac:dyDescent="0.35">
      <c r="A19" s="327"/>
      <c r="B19" s="334"/>
      <c r="C19" s="331" t="s">
        <v>550</v>
      </c>
      <c r="D19" s="335" t="s">
        <v>269</v>
      </c>
      <c r="E19" s="346"/>
      <c r="F19" s="346"/>
      <c r="G19" s="346">
        <v>3837</v>
      </c>
      <c r="H19" s="387"/>
      <c r="I19" s="346"/>
      <c r="J19" s="346"/>
      <c r="K19" s="346"/>
      <c r="L19" s="369"/>
      <c r="M19" s="361">
        <f t="shared" si="0"/>
        <v>3837</v>
      </c>
      <c r="N19" s="370"/>
      <c r="O19" s="346"/>
      <c r="P19" s="346"/>
      <c r="Q19" s="369"/>
      <c r="R19" s="371">
        <f t="shared" si="1"/>
        <v>3837</v>
      </c>
    </row>
    <row r="20" spans="1:18" ht="18" customHeight="1" x14ac:dyDescent="0.35">
      <c r="A20" s="332"/>
      <c r="B20" s="333"/>
      <c r="C20" s="329" t="s">
        <v>303</v>
      </c>
      <c r="D20" s="335" t="s">
        <v>269</v>
      </c>
      <c r="E20" s="346"/>
      <c r="F20" s="346">
        <v>30000</v>
      </c>
      <c r="G20" s="346"/>
      <c r="H20" s="387"/>
      <c r="I20" s="346"/>
      <c r="J20" s="346"/>
      <c r="K20" s="346"/>
      <c r="L20" s="369"/>
      <c r="M20" s="361">
        <f t="shared" si="0"/>
        <v>30000</v>
      </c>
      <c r="N20" s="370"/>
      <c r="O20" s="346"/>
      <c r="P20" s="346"/>
      <c r="Q20" s="369"/>
      <c r="R20" s="371">
        <f t="shared" si="1"/>
        <v>30000</v>
      </c>
    </row>
    <row r="21" spans="1:18" ht="18" customHeight="1" x14ac:dyDescent="0.35">
      <c r="A21" s="327"/>
      <c r="B21" s="330"/>
      <c r="C21" s="331" t="s">
        <v>304</v>
      </c>
      <c r="D21" s="335" t="s">
        <v>269</v>
      </c>
      <c r="E21" s="346"/>
      <c r="F21" s="346">
        <v>9000</v>
      </c>
      <c r="G21" s="346">
        <v>0</v>
      </c>
      <c r="H21" s="387"/>
      <c r="I21" s="346"/>
      <c r="J21" s="346"/>
      <c r="K21" s="346"/>
      <c r="L21" s="369"/>
      <c r="M21" s="361">
        <f t="shared" si="0"/>
        <v>9000</v>
      </c>
      <c r="N21" s="370"/>
      <c r="O21" s="346"/>
      <c r="P21" s="346"/>
      <c r="Q21" s="369"/>
      <c r="R21" s="371">
        <f t="shared" si="1"/>
        <v>9000</v>
      </c>
    </row>
    <row r="22" spans="1:18" ht="18" hidden="1" customHeight="1" x14ac:dyDescent="0.35">
      <c r="A22" s="327"/>
      <c r="B22" s="334"/>
      <c r="C22" s="331" t="s">
        <v>647</v>
      </c>
      <c r="D22" s="335" t="s">
        <v>308</v>
      </c>
      <c r="E22" s="346"/>
      <c r="F22" s="346"/>
      <c r="G22" s="346"/>
      <c r="H22" s="387"/>
      <c r="I22" s="346"/>
      <c r="J22" s="346"/>
      <c r="K22" s="346"/>
      <c r="L22" s="369"/>
      <c r="M22" s="361">
        <f t="shared" si="0"/>
        <v>0</v>
      </c>
      <c r="N22" s="370"/>
      <c r="O22" s="346"/>
      <c r="P22" s="346"/>
      <c r="Q22" s="369"/>
      <c r="R22" s="371">
        <f t="shared" si="1"/>
        <v>0</v>
      </c>
    </row>
    <row r="23" spans="1:18" ht="18" customHeight="1" x14ac:dyDescent="0.35">
      <c r="A23" s="327"/>
      <c r="B23" s="334"/>
      <c r="C23" s="331" t="s">
        <v>649</v>
      </c>
      <c r="D23" s="335" t="s">
        <v>308</v>
      </c>
      <c r="E23" s="346"/>
      <c r="F23" s="346"/>
      <c r="G23" s="346"/>
      <c r="H23" s="387">
        <v>27500</v>
      </c>
      <c r="I23" s="346"/>
      <c r="J23" s="346"/>
      <c r="K23" s="346"/>
      <c r="L23" s="369"/>
      <c r="M23" s="361">
        <f t="shared" si="0"/>
        <v>27500</v>
      </c>
      <c r="N23" s="370"/>
      <c r="O23" s="346"/>
      <c r="P23" s="346"/>
      <c r="Q23" s="369"/>
      <c r="R23" s="371">
        <f t="shared" si="1"/>
        <v>27500</v>
      </c>
    </row>
    <row r="24" spans="1:18" ht="18" customHeight="1" x14ac:dyDescent="0.35">
      <c r="A24" s="327"/>
      <c r="B24" s="334"/>
      <c r="C24" s="331" t="s">
        <v>569</v>
      </c>
      <c r="D24" s="335" t="s">
        <v>308</v>
      </c>
      <c r="E24" s="346"/>
      <c r="F24" s="346"/>
      <c r="G24" s="346"/>
      <c r="H24" s="387">
        <v>9702</v>
      </c>
      <c r="I24" s="346"/>
      <c r="J24" s="346"/>
      <c r="K24" s="346"/>
      <c r="L24" s="369"/>
      <c r="M24" s="361">
        <f t="shared" si="0"/>
        <v>9702</v>
      </c>
      <c r="N24" s="370"/>
      <c r="O24" s="346"/>
      <c r="P24" s="346"/>
      <c r="Q24" s="369"/>
      <c r="R24" s="371">
        <f t="shared" si="1"/>
        <v>9702</v>
      </c>
    </row>
    <row r="25" spans="1:18" ht="18" customHeight="1" x14ac:dyDescent="0.35">
      <c r="A25" s="327"/>
      <c r="B25" s="334"/>
      <c r="C25" s="331" t="s">
        <v>558</v>
      </c>
      <c r="D25" s="335" t="s">
        <v>269</v>
      </c>
      <c r="E25" s="346"/>
      <c r="F25" s="346"/>
      <c r="G25" s="346"/>
      <c r="H25" s="387">
        <v>600</v>
      </c>
      <c r="I25" s="346"/>
      <c r="J25" s="346"/>
      <c r="K25" s="346"/>
      <c r="L25" s="369"/>
      <c r="M25" s="361">
        <f t="shared" si="0"/>
        <v>600</v>
      </c>
      <c r="N25" s="370"/>
      <c r="O25" s="346"/>
      <c r="P25" s="346"/>
      <c r="Q25" s="369"/>
      <c r="R25" s="371">
        <f t="shared" si="1"/>
        <v>600</v>
      </c>
    </row>
    <row r="26" spans="1:18" ht="18" customHeight="1" x14ac:dyDescent="0.35">
      <c r="A26" s="327"/>
      <c r="B26" s="334"/>
      <c r="C26" s="331" t="s">
        <v>305</v>
      </c>
      <c r="D26" s="335" t="s">
        <v>269</v>
      </c>
      <c r="E26" s="346"/>
      <c r="F26" s="346"/>
      <c r="G26" s="346"/>
      <c r="H26" s="387">
        <v>300</v>
      </c>
      <c r="I26" s="346"/>
      <c r="J26" s="346"/>
      <c r="K26" s="346"/>
      <c r="L26" s="369"/>
      <c r="M26" s="361">
        <f t="shared" si="0"/>
        <v>300</v>
      </c>
      <c r="N26" s="370"/>
      <c r="O26" s="346"/>
      <c r="P26" s="346"/>
      <c r="Q26" s="369"/>
      <c r="R26" s="371">
        <f t="shared" si="1"/>
        <v>300</v>
      </c>
    </row>
    <row r="27" spans="1:18" ht="36" x14ac:dyDescent="0.35">
      <c r="A27" s="327"/>
      <c r="B27" s="334"/>
      <c r="C27" s="331" t="s">
        <v>306</v>
      </c>
      <c r="D27" s="335" t="s">
        <v>269</v>
      </c>
      <c r="E27" s="346"/>
      <c r="F27" s="346"/>
      <c r="G27" s="346"/>
      <c r="H27" s="387">
        <v>4700</v>
      </c>
      <c r="I27" s="346"/>
      <c r="J27" s="346"/>
      <c r="K27" s="346"/>
      <c r="L27" s="369"/>
      <c r="M27" s="361">
        <f t="shared" si="0"/>
        <v>4700</v>
      </c>
      <c r="N27" s="370"/>
      <c r="O27" s="346"/>
      <c r="P27" s="346"/>
      <c r="Q27" s="369"/>
      <c r="R27" s="371">
        <f t="shared" si="1"/>
        <v>4700</v>
      </c>
    </row>
    <row r="28" spans="1:18" ht="36" x14ac:dyDescent="0.35">
      <c r="A28" s="327"/>
      <c r="B28" s="334"/>
      <c r="C28" s="331" t="s">
        <v>555</v>
      </c>
      <c r="D28" s="335" t="s">
        <v>269</v>
      </c>
      <c r="E28" s="346"/>
      <c r="F28" s="346"/>
      <c r="G28" s="346"/>
      <c r="H28" s="387">
        <v>1650</v>
      </c>
      <c r="I28" s="346"/>
      <c r="J28" s="346"/>
      <c r="K28" s="346"/>
      <c r="L28" s="369"/>
      <c r="M28" s="361">
        <f t="shared" si="0"/>
        <v>1650</v>
      </c>
      <c r="N28" s="370"/>
      <c r="O28" s="346"/>
      <c r="P28" s="346"/>
      <c r="Q28" s="369"/>
      <c r="R28" s="371">
        <f t="shared" si="1"/>
        <v>1650</v>
      </c>
    </row>
    <row r="29" spans="1:18" ht="18" customHeight="1" x14ac:dyDescent="0.35">
      <c r="A29" s="327"/>
      <c r="B29" s="330"/>
      <c r="C29" s="331" t="s">
        <v>307</v>
      </c>
      <c r="D29" s="372" t="s">
        <v>269</v>
      </c>
      <c r="E29" s="346"/>
      <c r="F29" s="346"/>
      <c r="G29" s="346"/>
      <c r="H29" s="518">
        <v>128748</v>
      </c>
      <c r="I29" s="346"/>
      <c r="J29" s="346"/>
      <c r="K29" s="346"/>
      <c r="L29" s="369"/>
      <c r="M29" s="361">
        <f t="shared" si="0"/>
        <v>128748</v>
      </c>
      <c r="N29" s="370"/>
      <c r="O29" s="346"/>
      <c r="P29" s="346"/>
      <c r="Q29" s="369"/>
      <c r="R29" s="371">
        <f t="shared" si="1"/>
        <v>128748</v>
      </c>
    </row>
    <row r="30" spans="1:18" ht="18" customHeight="1" x14ac:dyDescent="0.35">
      <c r="A30" s="327"/>
      <c r="B30" s="330"/>
      <c r="C30" s="331" t="s">
        <v>309</v>
      </c>
      <c r="D30" s="335" t="s">
        <v>269</v>
      </c>
      <c r="E30" s="346"/>
      <c r="F30" s="346"/>
      <c r="G30" s="346"/>
      <c r="H30" s="387">
        <v>46450</v>
      </c>
      <c r="I30" s="346"/>
      <c r="J30" s="346"/>
      <c r="K30" s="346"/>
      <c r="L30" s="369"/>
      <c r="M30" s="361">
        <f t="shared" si="0"/>
        <v>46450</v>
      </c>
      <c r="N30" s="370"/>
      <c r="O30" s="346"/>
      <c r="P30" s="346"/>
      <c r="Q30" s="369"/>
      <c r="R30" s="371">
        <f t="shared" si="1"/>
        <v>46450</v>
      </c>
    </row>
    <row r="31" spans="1:18" ht="18" customHeight="1" x14ac:dyDescent="0.35">
      <c r="A31" s="327"/>
      <c r="B31" s="330"/>
      <c r="C31" s="331" t="s">
        <v>310</v>
      </c>
      <c r="D31" s="335" t="s">
        <v>269</v>
      </c>
      <c r="E31" s="346"/>
      <c r="F31" s="346"/>
      <c r="G31" s="346"/>
      <c r="H31" s="387">
        <v>19966</v>
      </c>
      <c r="I31" s="346"/>
      <c r="J31" s="346"/>
      <c r="K31" s="346"/>
      <c r="L31" s="369"/>
      <c r="M31" s="361">
        <f t="shared" si="0"/>
        <v>19966</v>
      </c>
      <c r="N31" s="370"/>
      <c r="O31" s="346"/>
      <c r="P31" s="346"/>
      <c r="Q31" s="369"/>
      <c r="R31" s="371">
        <f t="shared" si="1"/>
        <v>19966</v>
      </c>
    </row>
    <row r="32" spans="1:18" ht="18" hidden="1" customHeight="1" x14ac:dyDescent="0.35">
      <c r="A32" s="327"/>
      <c r="B32" s="330"/>
      <c r="C32" s="331" t="s">
        <v>310</v>
      </c>
      <c r="D32" s="335" t="s">
        <v>308</v>
      </c>
      <c r="E32" s="346"/>
      <c r="F32" s="346"/>
      <c r="G32" s="346"/>
      <c r="H32" s="387"/>
      <c r="I32" s="346"/>
      <c r="J32" s="346"/>
      <c r="K32" s="346"/>
      <c r="L32" s="369"/>
      <c r="M32" s="361">
        <f t="shared" si="0"/>
        <v>0</v>
      </c>
      <c r="N32" s="370"/>
      <c r="O32" s="346"/>
      <c r="P32" s="346"/>
      <c r="Q32" s="369"/>
      <c r="R32" s="371">
        <f t="shared" si="1"/>
        <v>0</v>
      </c>
    </row>
    <row r="33" spans="1:19" ht="18" hidden="1" customHeight="1" x14ac:dyDescent="0.35">
      <c r="A33" s="327"/>
      <c r="B33" s="334"/>
      <c r="C33" s="331" t="s">
        <v>86</v>
      </c>
      <c r="D33" s="335" t="s">
        <v>269</v>
      </c>
      <c r="E33" s="346"/>
      <c r="F33" s="346"/>
      <c r="G33" s="346"/>
      <c r="H33" s="387"/>
      <c r="I33" s="346"/>
      <c r="J33" s="346"/>
      <c r="K33" s="346"/>
      <c r="L33" s="369"/>
      <c r="M33" s="361">
        <f t="shared" si="0"/>
        <v>0</v>
      </c>
      <c r="N33" s="370"/>
      <c r="O33" s="346"/>
      <c r="P33" s="346"/>
      <c r="Q33" s="369"/>
      <c r="R33" s="371">
        <f t="shared" si="1"/>
        <v>0</v>
      </c>
    </row>
    <row r="34" spans="1:19" ht="18" hidden="1" customHeight="1" x14ac:dyDescent="0.35">
      <c r="A34" s="327"/>
      <c r="B34" s="334"/>
      <c r="C34" s="331" t="s">
        <v>311</v>
      </c>
      <c r="D34" s="335" t="s">
        <v>269</v>
      </c>
      <c r="E34" s="346"/>
      <c r="F34" s="346"/>
      <c r="G34" s="346"/>
      <c r="H34" s="387"/>
      <c r="I34" s="346"/>
      <c r="J34" s="346"/>
      <c r="K34" s="346"/>
      <c r="L34" s="369"/>
      <c r="M34" s="361">
        <f t="shared" si="0"/>
        <v>0</v>
      </c>
      <c r="N34" s="370"/>
      <c r="O34" s="346"/>
      <c r="P34" s="346"/>
      <c r="Q34" s="369"/>
      <c r="R34" s="371">
        <f t="shared" si="1"/>
        <v>0</v>
      </c>
    </row>
    <row r="35" spans="1:19" ht="18" hidden="1" customHeight="1" x14ac:dyDescent="0.35">
      <c r="A35" s="327"/>
      <c r="B35" s="334"/>
      <c r="C35" s="331" t="s">
        <v>312</v>
      </c>
      <c r="D35" s="335" t="s">
        <v>269</v>
      </c>
      <c r="E35" s="346"/>
      <c r="F35" s="346"/>
      <c r="G35" s="346"/>
      <c r="H35" s="387"/>
      <c r="I35" s="346"/>
      <c r="J35" s="346"/>
      <c r="K35" s="346"/>
      <c r="L35" s="369"/>
      <c r="M35" s="361">
        <f t="shared" si="0"/>
        <v>0</v>
      </c>
      <c r="N35" s="370"/>
      <c r="O35" s="346"/>
      <c r="P35" s="346"/>
      <c r="Q35" s="369"/>
      <c r="R35" s="371">
        <f t="shared" si="1"/>
        <v>0</v>
      </c>
    </row>
    <row r="36" spans="1:19" ht="18" hidden="1" customHeight="1" x14ac:dyDescent="0.35">
      <c r="A36" s="327"/>
      <c r="B36" s="334"/>
      <c r="C36" s="331" t="s">
        <v>313</v>
      </c>
      <c r="D36" s="335" t="s">
        <v>308</v>
      </c>
      <c r="E36" s="346"/>
      <c r="F36" s="346"/>
      <c r="G36" s="346"/>
      <c r="H36" s="387"/>
      <c r="I36" s="346"/>
      <c r="J36" s="346"/>
      <c r="K36" s="346"/>
      <c r="L36" s="369"/>
      <c r="M36" s="361">
        <f t="shared" si="0"/>
        <v>0</v>
      </c>
      <c r="N36" s="370"/>
      <c r="O36" s="346"/>
      <c r="P36" s="346"/>
      <c r="Q36" s="369"/>
      <c r="R36" s="371">
        <f t="shared" si="1"/>
        <v>0</v>
      </c>
    </row>
    <row r="37" spans="1:19" ht="18" hidden="1" customHeight="1" x14ac:dyDescent="0.35">
      <c r="A37" s="332"/>
      <c r="B37" s="333"/>
      <c r="C37" s="331">
        <v>0</v>
      </c>
      <c r="D37" s="335" t="s">
        <v>269</v>
      </c>
      <c r="E37" s="346"/>
      <c r="F37" s="346"/>
      <c r="G37" s="346"/>
      <c r="H37" s="387"/>
      <c r="I37" s="346"/>
      <c r="J37" s="346"/>
      <c r="K37" s="346"/>
      <c r="L37" s="369"/>
      <c r="M37" s="361">
        <f t="shared" si="0"/>
        <v>0</v>
      </c>
      <c r="N37" s="370"/>
      <c r="O37" s="346"/>
      <c r="P37" s="346"/>
      <c r="Q37" s="369"/>
      <c r="R37" s="371">
        <f t="shared" si="1"/>
        <v>0</v>
      </c>
    </row>
    <row r="38" spans="1:19" ht="18" customHeight="1" x14ac:dyDescent="0.35">
      <c r="A38" s="327"/>
      <c r="B38" s="334"/>
      <c r="C38" s="331" t="s">
        <v>96</v>
      </c>
      <c r="D38" s="335" t="s">
        <v>269</v>
      </c>
      <c r="E38" s="346"/>
      <c r="F38" s="346"/>
      <c r="G38" s="346"/>
      <c r="H38" s="387"/>
      <c r="I38" s="346"/>
      <c r="J38" s="346"/>
      <c r="K38" s="346">
        <v>50000</v>
      </c>
      <c r="L38" s="369"/>
      <c r="M38" s="361">
        <f t="shared" si="0"/>
        <v>50000</v>
      </c>
      <c r="N38" s="370"/>
      <c r="O38" s="346"/>
      <c r="P38" s="346"/>
      <c r="Q38" s="369"/>
      <c r="R38" s="371">
        <f t="shared" si="1"/>
        <v>50000</v>
      </c>
    </row>
    <row r="39" spans="1:19" ht="18" hidden="1" customHeight="1" x14ac:dyDescent="0.35">
      <c r="A39" s="327"/>
      <c r="B39" s="334"/>
      <c r="C39" s="331" t="s">
        <v>641</v>
      </c>
      <c r="D39" s="335" t="s">
        <v>308</v>
      </c>
      <c r="E39" s="346"/>
      <c r="F39" s="346"/>
      <c r="G39" s="346"/>
      <c r="H39" s="387"/>
      <c r="I39" s="346"/>
      <c r="J39" s="346"/>
      <c r="K39" s="346"/>
      <c r="L39" s="369"/>
      <c r="M39" s="361">
        <f t="shared" si="0"/>
        <v>0</v>
      </c>
      <c r="N39" s="370"/>
      <c r="O39" s="346"/>
      <c r="P39" s="346"/>
      <c r="Q39" s="369"/>
      <c r="R39" s="371">
        <f t="shared" si="1"/>
        <v>0</v>
      </c>
    </row>
    <row r="40" spans="1:19" ht="18" hidden="1" customHeight="1" x14ac:dyDescent="0.35">
      <c r="A40" s="327"/>
      <c r="B40" s="334"/>
      <c r="C40" s="331"/>
      <c r="D40" s="335" t="s">
        <v>308</v>
      </c>
      <c r="E40" s="346"/>
      <c r="F40" s="346"/>
      <c r="G40" s="346"/>
      <c r="H40" s="387"/>
      <c r="I40" s="346"/>
      <c r="J40" s="346"/>
      <c r="K40" s="346"/>
      <c r="L40" s="369"/>
      <c r="M40" s="361">
        <f t="shared" si="0"/>
        <v>0</v>
      </c>
      <c r="N40" s="370"/>
      <c r="O40" s="346"/>
      <c r="P40" s="346"/>
      <c r="Q40" s="369"/>
      <c r="R40" s="371">
        <f t="shared" si="1"/>
        <v>0</v>
      </c>
    </row>
    <row r="41" spans="1:19" ht="18" hidden="1" customHeight="1" x14ac:dyDescent="0.35">
      <c r="A41" s="327"/>
      <c r="B41" s="334"/>
      <c r="C41" s="758" t="s">
        <v>680</v>
      </c>
      <c r="D41" s="335" t="s">
        <v>308</v>
      </c>
      <c r="E41" s="346"/>
      <c r="F41" s="346"/>
      <c r="G41" s="346"/>
      <c r="H41" s="387"/>
      <c r="I41" s="346"/>
      <c r="J41" s="346"/>
      <c r="K41" s="346"/>
      <c r="L41" s="369"/>
      <c r="M41" s="361">
        <f t="shared" si="0"/>
        <v>0</v>
      </c>
      <c r="N41" s="370"/>
      <c r="O41" s="346"/>
      <c r="P41" s="346"/>
      <c r="Q41" s="369"/>
      <c r="R41" s="371">
        <f t="shared" si="1"/>
        <v>0</v>
      </c>
    </row>
    <row r="42" spans="1:19" ht="33.75" hidden="1" customHeight="1" x14ac:dyDescent="0.35">
      <c r="A42" s="327"/>
      <c r="B42" s="334"/>
      <c r="C42" s="331" t="s">
        <v>632</v>
      </c>
      <c r="D42" s="335" t="s">
        <v>308</v>
      </c>
      <c r="E42" s="346"/>
      <c r="F42" s="346"/>
      <c r="G42" s="346"/>
      <c r="H42" s="387"/>
      <c r="I42" s="346"/>
      <c r="J42" s="346"/>
      <c r="K42" s="346"/>
      <c r="L42" s="369"/>
      <c r="M42" s="361">
        <f t="shared" si="0"/>
        <v>0</v>
      </c>
      <c r="N42" s="370"/>
      <c r="O42" s="346"/>
      <c r="P42" s="346"/>
      <c r="Q42" s="369"/>
      <c r="R42" s="371">
        <f t="shared" si="1"/>
        <v>0</v>
      </c>
    </row>
    <row r="43" spans="1:19" ht="18" hidden="1" customHeight="1" x14ac:dyDescent="0.35">
      <c r="A43" s="327"/>
      <c r="B43" s="334"/>
      <c r="C43" s="331" t="s">
        <v>648</v>
      </c>
      <c r="D43" s="335" t="s">
        <v>308</v>
      </c>
      <c r="E43" s="346"/>
      <c r="F43" s="346"/>
      <c r="G43" s="346"/>
      <c r="H43" s="387"/>
      <c r="I43" s="346"/>
      <c r="J43" s="346"/>
      <c r="K43" s="346"/>
      <c r="L43" s="369"/>
      <c r="M43" s="361">
        <f t="shared" si="0"/>
        <v>0</v>
      </c>
      <c r="N43" s="370"/>
      <c r="O43" s="346"/>
      <c r="P43" s="346"/>
      <c r="Q43" s="369"/>
      <c r="R43" s="371">
        <f t="shared" si="1"/>
        <v>0</v>
      </c>
    </row>
    <row r="44" spans="1:19" ht="18" customHeight="1" x14ac:dyDescent="0.35">
      <c r="A44" s="327"/>
      <c r="B44" s="334"/>
      <c r="C44" s="331" t="s">
        <v>701</v>
      </c>
      <c r="D44" s="335" t="s">
        <v>269</v>
      </c>
      <c r="E44" s="346"/>
      <c r="F44" s="346"/>
      <c r="G44" s="346"/>
      <c r="H44" s="387"/>
      <c r="I44" s="346"/>
      <c r="J44" s="346"/>
      <c r="K44" s="346"/>
      <c r="L44" s="369"/>
      <c r="M44" s="361">
        <f t="shared" si="0"/>
        <v>0</v>
      </c>
      <c r="N44" s="370"/>
      <c r="O44" s="346"/>
      <c r="P44" s="346">
        <v>1620620</v>
      </c>
      <c r="Q44" s="369"/>
      <c r="R44" s="371">
        <f t="shared" si="1"/>
        <v>1620620</v>
      </c>
    </row>
    <row r="45" spans="1:19" ht="18" customHeight="1" x14ac:dyDescent="0.35">
      <c r="A45" s="327"/>
      <c r="B45" s="334"/>
      <c r="C45" s="331" t="s">
        <v>703</v>
      </c>
      <c r="D45" s="335" t="s">
        <v>308</v>
      </c>
      <c r="E45" s="346"/>
      <c r="F45" s="346"/>
      <c r="G45" s="346"/>
      <c r="H45" s="387"/>
      <c r="I45" s="346"/>
      <c r="J45" s="346"/>
      <c r="K45" s="346"/>
      <c r="L45" s="369"/>
      <c r="M45" s="361">
        <f t="shared" si="0"/>
        <v>0</v>
      </c>
      <c r="N45" s="370"/>
      <c r="O45" s="346">
        <v>3323040</v>
      </c>
      <c r="P45" s="346"/>
      <c r="Q45" s="369"/>
      <c r="R45" s="371">
        <f t="shared" si="1"/>
        <v>3323040</v>
      </c>
    </row>
    <row r="46" spans="1:19" s="374" customFormat="1" hidden="1" x14ac:dyDescent="0.35">
      <c r="A46" s="327"/>
      <c r="B46" s="330"/>
      <c r="C46" s="331"/>
      <c r="D46" s="335" t="s">
        <v>308</v>
      </c>
      <c r="E46" s="346"/>
      <c r="F46" s="346"/>
      <c r="G46" s="346"/>
      <c r="H46" s="387"/>
      <c r="I46" s="346"/>
      <c r="J46" s="346"/>
      <c r="K46" s="346"/>
      <c r="L46" s="369"/>
      <c r="M46" s="373">
        <f>SUM(E46:L46)</f>
        <v>0</v>
      </c>
      <c r="N46" s="370"/>
      <c r="O46" s="346"/>
      <c r="P46" s="346"/>
      <c r="Q46" s="369"/>
      <c r="R46" s="371">
        <f t="shared" si="1"/>
        <v>0</v>
      </c>
    </row>
    <row r="47" spans="1:19" s="379" customFormat="1" ht="23.45" customHeight="1" x14ac:dyDescent="0.35">
      <c r="A47" s="375"/>
      <c r="B47" s="375"/>
      <c r="C47" s="336" t="s">
        <v>314</v>
      </c>
      <c r="D47" s="336"/>
      <c r="E47" s="376">
        <f t="shared" ref="E47:L47" si="2">SUM(E7:E46)</f>
        <v>1174063</v>
      </c>
      <c r="F47" s="376">
        <f t="shared" si="2"/>
        <v>39000</v>
      </c>
      <c r="G47" s="376">
        <f t="shared" si="2"/>
        <v>939085</v>
      </c>
      <c r="H47" s="388">
        <f>SUM(H7:H46)</f>
        <v>239616</v>
      </c>
      <c r="I47" s="388">
        <f t="shared" si="2"/>
        <v>0</v>
      </c>
      <c r="J47" s="388">
        <f t="shared" si="2"/>
        <v>0</v>
      </c>
      <c r="K47" s="388">
        <f t="shared" si="2"/>
        <v>50000</v>
      </c>
      <c r="L47" s="388">
        <f t="shared" si="2"/>
        <v>0</v>
      </c>
      <c r="M47" s="616">
        <f>SUM(M7:M46)</f>
        <v>2441764</v>
      </c>
      <c r="N47" s="378"/>
      <c r="O47" s="376">
        <f>SUM(O7:O46)</f>
        <v>3323040</v>
      </c>
      <c r="P47" s="376">
        <f>SUM(P7:P46)</f>
        <v>1620620</v>
      </c>
      <c r="Q47" s="377"/>
      <c r="R47" s="615">
        <f t="shared" si="1"/>
        <v>7385424</v>
      </c>
    </row>
    <row r="48" spans="1:19" x14ac:dyDescent="0.35">
      <c r="C48" s="511"/>
      <c r="D48" s="511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7">
        <f>SUM('4. Int.bev.'!R31)</f>
        <v>1173267</v>
      </c>
      <c r="S48" s="513"/>
    </row>
    <row r="49" spans="1:19" s="379" customFormat="1" x14ac:dyDescent="0.35">
      <c r="A49" s="380"/>
      <c r="B49" s="381"/>
      <c r="C49" s="507"/>
      <c r="D49" s="507"/>
      <c r="E49" s="509"/>
      <c r="F49" s="509"/>
      <c r="G49" s="510"/>
      <c r="H49" s="510"/>
      <c r="I49" s="509"/>
      <c r="J49" s="509"/>
      <c r="K49" s="509"/>
      <c r="L49" s="847"/>
      <c r="M49" s="509"/>
      <c r="N49" s="509"/>
      <c r="O49" s="509"/>
      <c r="P49" s="509"/>
      <c r="Q49" s="509"/>
      <c r="R49" s="508">
        <f>SUM(M47+P47)</f>
        <v>4062384</v>
      </c>
      <c r="S49" s="509"/>
    </row>
    <row r="50" spans="1:19" x14ac:dyDescent="0.35">
      <c r="C50" s="511"/>
      <c r="D50" s="511"/>
      <c r="E50" s="512"/>
      <c r="F50" s="513"/>
      <c r="G50" s="514"/>
      <c r="H50" s="515"/>
      <c r="I50" s="513"/>
      <c r="J50" s="513"/>
      <c r="K50" s="513"/>
      <c r="L50" s="512">
        <f>SUM(E47:L47)</f>
        <v>2441764</v>
      </c>
      <c r="M50" s="602"/>
      <c r="N50" s="602"/>
      <c r="O50" s="602"/>
      <c r="P50" s="602"/>
      <c r="Q50" s="513"/>
      <c r="R50" s="512">
        <f>SUM(M47+P47)</f>
        <v>4062384</v>
      </c>
      <c r="S50" s="513"/>
    </row>
    <row r="51" spans="1:19" x14ac:dyDescent="0.35">
      <c r="C51" s="511"/>
      <c r="D51" s="511"/>
      <c r="E51" s="512"/>
      <c r="F51" s="513"/>
      <c r="G51" s="514"/>
      <c r="H51" s="515"/>
      <c r="I51" s="513"/>
      <c r="J51" s="513"/>
      <c r="K51" s="513"/>
      <c r="L51" s="602"/>
      <c r="M51" s="602"/>
      <c r="N51" s="602"/>
      <c r="O51" s="602"/>
      <c r="P51" s="602"/>
      <c r="Q51" s="513"/>
      <c r="R51" s="513"/>
      <c r="S51" s="513"/>
    </row>
    <row r="52" spans="1:19" x14ac:dyDescent="0.35">
      <c r="C52" s="511"/>
      <c r="D52" s="511"/>
      <c r="E52" s="512"/>
      <c r="F52" s="513"/>
      <c r="G52" s="510"/>
      <c r="H52" s="516"/>
      <c r="I52" s="513"/>
      <c r="J52" s="513"/>
      <c r="K52" s="513"/>
      <c r="L52" s="602"/>
      <c r="M52" s="602"/>
      <c r="N52" s="602"/>
      <c r="O52" s="602"/>
      <c r="P52" s="602"/>
      <c r="Q52" s="513"/>
      <c r="R52" s="513"/>
      <c r="S52" s="513"/>
    </row>
    <row r="53" spans="1:19" s="379" customFormat="1" x14ac:dyDescent="0.35">
      <c r="A53" s="380"/>
      <c r="B53" s="381"/>
      <c r="C53" s="507"/>
      <c r="D53" s="507"/>
      <c r="E53" s="508"/>
      <c r="F53" s="509"/>
      <c r="G53" s="510"/>
      <c r="H53" s="510"/>
      <c r="I53" s="509"/>
      <c r="J53" s="509"/>
      <c r="K53" s="509"/>
      <c r="L53" s="847"/>
      <c r="M53" s="509"/>
      <c r="N53" s="509"/>
      <c r="O53" s="509"/>
      <c r="P53" s="509"/>
      <c r="Q53" s="509"/>
      <c r="R53" s="509"/>
      <c r="S53" s="509"/>
    </row>
    <row r="54" spans="1:19" x14ac:dyDescent="0.35">
      <c r="C54" s="507" t="s">
        <v>307</v>
      </c>
      <c r="D54" s="507"/>
      <c r="E54" s="509"/>
      <c r="F54" s="509"/>
      <c r="G54" s="510" t="s">
        <v>559</v>
      </c>
      <c r="H54" s="510"/>
      <c r="I54" s="513"/>
      <c r="J54" s="513"/>
      <c r="K54" s="513"/>
      <c r="L54" s="602"/>
      <c r="M54" s="513"/>
      <c r="N54" s="513"/>
      <c r="O54" s="513"/>
      <c r="P54" s="513"/>
      <c r="Q54" s="513"/>
      <c r="R54" s="513"/>
      <c r="S54" s="513"/>
    </row>
    <row r="55" spans="1:19" x14ac:dyDescent="0.35">
      <c r="C55" s="511" t="s">
        <v>545</v>
      </c>
      <c r="D55" s="511"/>
      <c r="E55" s="512">
        <v>91847952</v>
      </c>
      <c r="F55" s="513"/>
      <c r="G55" s="514" t="s">
        <v>553</v>
      </c>
      <c r="H55" s="515">
        <v>416706</v>
      </c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</row>
    <row r="56" spans="1:19" x14ac:dyDescent="0.35">
      <c r="C56" s="511" t="s">
        <v>546</v>
      </c>
      <c r="D56" s="511"/>
      <c r="E56" s="512">
        <v>32911752</v>
      </c>
      <c r="F56" s="513"/>
      <c r="G56" s="514" t="s">
        <v>554</v>
      </c>
      <c r="H56" s="515">
        <v>178253</v>
      </c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</row>
    <row r="57" spans="1:19" x14ac:dyDescent="0.35">
      <c r="C57" s="511" t="s">
        <v>547</v>
      </c>
      <c r="D57" s="511"/>
      <c r="E57" s="512">
        <v>3933171</v>
      </c>
      <c r="F57" s="513"/>
      <c r="G57" s="514" t="s">
        <v>560</v>
      </c>
      <c r="H57" s="515">
        <v>300000</v>
      </c>
      <c r="I57" s="513"/>
      <c r="J57" s="513"/>
      <c r="K57" s="513"/>
      <c r="L57" s="513"/>
      <c r="M57" s="513"/>
      <c r="N57" s="513"/>
      <c r="O57" s="513"/>
      <c r="P57" s="513"/>
      <c r="Q57" s="513"/>
      <c r="R57" s="513"/>
      <c r="S57" s="513"/>
    </row>
    <row r="58" spans="1:19" x14ac:dyDescent="0.35">
      <c r="C58" s="507" t="s">
        <v>544</v>
      </c>
      <c r="D58" s="507"/>
      <c r="E58" s="508">
        <f>SUM(E55:E57)</f>
        <v>128692875</v>
      </c>
      <c r="F58" s="509"/>
      <c r="G58" s="510"/>
      <c r="H58" s="516">
        <f>SUM(H55:H57)</f>
        <v>894959</v>
      </c>
      <c r="I58" s="513"/>
      <c r="J58" s="513"/>
      <c r="K58" s="513"/>
      <c r="L58" s="513"/>
      <c r="M58" s="513"/>
      <c r="N58" s="513"/>
      <c r="O58" s="513"/>
      <c r="P58" s="513"/>
      <c r="Q58" s="513"/>
      <c r="R58" s="513"/>
      <c r="S58" s="513"/>
    </row>
    <row r="59" spans="1:19" x14ac:dyDescent="0.35">
      <c r="C59" s="511"/>
      <c r="D59" s="511"/>
      <c r="E59" s="513"/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</row>
    <row r="60" spans="1:19" x14ac:dyDescent="0.35">
      <c r="C60" s="511"/>
      <c r="D60" s="511"/>
      <c r="E60" s="513"/>
      <c r="F60" s="513"/>
      <c r="G60" s="513"/>
      <c r="H60" s="513"/>
      <c r="I60" s="513"/>
      <c r="J60" s="513"/>
      <c r="K60" s="513"/>
      <c r="L60" s="513"/>
      <c r="M60" s="513"/>
      <c r="N60" s="513"/>
      <c r="O60" s="513"/>
      <c r="P60" s="513"/>
      <c r="Q60" s="513"/>
      <c r="R60" s="513"/>
      <c r="S60" s="513"/>
    </row>
    <row r="61" spans="1:19" x14ac:dyDescent="0.35">
      <c r="C61" s="511"/>
      <c r="D61" s="511"/>
      <c r="E61" s="513"/>
      <c r="F61" s="513"/>
      <c r="G61" s="513"/>
      <c r="H61" s="513"/>
      <c r="I61" s="513"/>
      <c r="J61" s="513"/>
      <c r="K61" s="513"/>
      <c r="L61" s="513"/>
      <c r="M61" s="513"/>
      <c r="N61" s="513"/>
      <c r="O61" s="513"/>
      <c r="P61" s="513"/>
      <c r="Q61" s="512">
        <v>8548784</v>
      </c>
      <c r="R61" s="513"/>
      <c r="S61" s="513"/>
    </row>
    <row r="62" spans="1:19" x14ac:dyDescent="0.35">
      <c r="C62" s="511"/>
      <c r="D62" s="511"/>
      <c r="E62" s="513"/>
      <c r="F62" s="513"/>
      <c r="G62" s="513"/>
      <c r="H62" s="513"/>
      <c r="I62" s="513"/>
      <c r="J62" s="513"/>
      <c r="K62" s="513"/>
      <c r="L62" s="513"/>
      <c r="M62" s="513"/>
      <c r="N62" s="513"/>
      <c r="O62" s="513"/>
      <c r="P62" s="513"/>
      <c r="Q62" s="512">
        <v>1218690</v>
      </c>
      <c r="R62" s="513"/>
      <c r="S62" s="513"/>
    </row>
    <row r="63" spans="1:19" x14ac:dyDescent="0.35">
      <c r="C63" s="511"/>
      <c r="D63" s="511"/>
      <c r="E63" s="513"/>
      <c r="F63" s="513"/>
      <c r="G63" s="513"/>
      <c r="H63" s="513"/>
      <c r="I63" s="513"/>
      <c r="J63" s="513"/>
      <c r="K63" s="513"/>
      <c r="L63" s="513"/>
      <c r="M63" s="513"/>
      <c r="N63" s="513"/>
      <c r="O63" s="513"/>
      <c r="P63" s="513"/>
      <c r="Q63" s="512"/>
      <c r="R63" s="513"/>
      <c r="S63" s="513"/>
    </row>
    <row r="64" spans="1:19" x14ac:dyDescent="0.35">
      <c r="C64" s="511"/>
      <c r="D64" s="511"/>
      <c r="E64" s="513"/>
      <c r="F64" s="513"/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2">
        <f>SUM(Q61:Q63)</f>
        <v>9767474</v>
      </c>
      <c r="R64" s="513"/>
      <c r="S64" s="513"/>
    </row>
    <row r="65" spans="3:19" x14ac:dyDescent="0.35">
      <c r="C65" s="511"/>
      <c r="D65" s="511"/>
      <c r="E65" s="513"/>
      <c r="F65" s="513"/>
      <c r="G65" s="513"/>
      <c r="H65" s="513"/>
      <c r="I65" s="513"/>
      <c r="J65" s="513"/>
      <c r="K65" s="513"/>
      <c r="L65" s="513"/>
      <c r="M65" s="513"/>
      <c r="N65" s="513"/>
      <c r="O65" s="513"/>
      <c r="P65" s="513"/>
      <c r="Q65" s="513">
        <v>9678447</v>
      </c>
      <c r="R65" s="513"/>
      <c r="S65" s="513"/>
    </row>
    <row r="66" spans="3:19" x14ac:dyDescent="0.35">
      <c r="C66" s="511"/>
      <c r="D66" s="511"/>
      <c r="E66" s="513"/>
      <c r="F66" s="513"/>
      <c r="G66" s="513"/>
      <c r="H66" s="513"/>
      <c r="I66" s="513"/>
      <c r="J66" s="513"/>
      <c r="K66" s="513"/>
      <c r="L66" s="513"/>
      <c r="M66" s="513"/>
      <c r="N66" s="513"/>
      <c r="O66" s="513"/>
      <c r="P66" s="513"/>
      <c r="Q66" s="512">
        <f>SUM(Q64-Q65)</f>
        <v>89027</v>
      </c>
      <c r="R66" s="513"/>
      <c r="S66" s="513"/>
    </row>
    <row r="67" spans="3:19" x14ac:dyDescent="0.35">
      <c r="C67" s="511"/>
      <c r="D67" s="511"/>
      <c r="E67" s="513"/>
      <c r="F67" s="513"/>
      <c r="G67" s="513"/>
      <c r="H67" s="513"/>
      <c r="I67" s="513"/>
      <c r="J67" s="513"/>
      <c r="K67" s="513"/>
      <c r="L67" s="513"/>
      <c r="M67" s="513"/>
      <c r="N67" s="513"/>
      <c r="O67" s="513"/>
      <c r="P67" s="513"/>
      <c r="Q67" s="513"/>
      <c r="R67" s="513"/>
      <c r="S67" s="513"/>
    </row>
    <row r="68" spans="3:19" x14ac:dyDescent="0.35">
      <c r="C68" s="511"/>
      <c r="D68" s="511"/>
      <c r="E68" s="513"/>
      <c r="F68" s="513"/>
      <c r="G68" s="513"/>
      <c r="H68" s="513"/>
      <c r="I68" s="513"/>
      <c r="J68" s="513"/>
      <c r="K68" s="513"/>
      <c r="L68" s="513"/>
      <c r="M68" s="513"/>
      <c r="N68" s="513"/>
      <c r="O68" s="513"/>
      <c r="P68" s="513"/>
      <c r="Q68" s="513"/>
      <c r="R68" s="513"/>
      <c r="S68" s="513"/>
    </row>
    <row r="69" spans="3:19" x14ac:dyDescent="0.35">
      <c r="C69" s="511"/>
      <c r="D69" s="511"/>
      <c r="E69" s="513"/>
      <c r="F69" s="513"/>
      <c r="G69" s="513"/>
      <c r="H69" s="513"/>
      <c r="I69" s="513"/>
      <c r="J69" s="513"/>
      <c r="K69" s="513"/>
      <c r="L69" s="513"/>
      <c r="M69" s="513"/>
      <c r="N69" s="513"/>
      <c r="O69" s="513"/>
      <c r="P69" s="513"/>
      <c r="Q69" s="513"/>
      <c r="R69" s="513"/>
      <c r="S69" s="513"/>
    </row>
    <row r="70" spans="3:19" x14ac:dyDescent="0.35">
      <c r="C70" s="511"/>
      <c r="D70" s="511"/>
      <c r="E70" s="513"/>
      <c r="F70" s="513"/>
      <c r="G70" s="513"/>
      <c r="H70" s="513"/>
      <c r="I70" s="513"/>
      <c r="J70" s="513"/>
      <c r="K70" s="513"/>
      <c r="L70" s="513"/>
      <c r="M70" s="513"/>
      <c r="N70" s="513"/>
      <c r="O70" s="513"/>
      <c r="P70" s="513"/>
      <c r="Q70" s="513"/>
      <c r="R70" s="513"/>
      <c r="S70" s="513"/>
    </row>
    <row r="71" spans="3:19" x14ac:dyDescent="0.35">
      <c r="C71" s="511"/>
      <c r="D71" s="511"/>
      <c r="E71" s="513"/>
      <c r="F71" s="513"/>
      <c r="G71" s="513"/>
      <c r="H71" s="513"/>
      <c r="I71" s="513"/>
      <c r="J71" s="513"/>
      <c r="K71" s="513"/>
      <c r="L71" s="513"/>
      <c r="M71" s="513"/>
      <c r="N71" s="513"/>
      <c r="O71" s="513"/>
      <c r="P71" s="513"/>
      <c r="Q71" s="513"/>
      <c r="R71" s="513"/>
      <c r="S71" s="513"/>
    </row>
    <row r="72" spans="3:19" x14ac:dyDescent="0.35">
      <c r="C72" s="511"/>
      <c r="D72" s="511"/>
      <c r="E72" s="513"/>
      <c r="F72" s="513"/>
      <c r="G72" s="513"/>
      <c r="H72" s="513"/>
      <c r="I72" s="513"/>
      <c r="J72" s="513"/>
      <c r="K72" s="513"/>
      <c r="L72" s="513"/>
      <c r="M72" s="513"/>
      <c r="N72" s="513"/>
      <c r="O72" s="513"/>
      <c r="P72" s="513"/>
      <c r="Q72" s="513"/>
      <c r="R72" s="513"/>
      <c r="S72" s="513"/>
    </row>
    <row r="73" spans="3:19" x14ac:dyDescent="0.35">
      <c r="C73" s="511"/>
      <c r="D73" s="511"/>
      <c r="E73" s="513"/>
      <c r="F73" s="513"/>
      <c r="G73" s="513"/>
      <c r="H73" s="513"/>
      <c r="I73" s="513"/>
      <c r="J73" s="513"/>
      <c r="K73" s="513"/>
      <c r="L73" s="513"/>
      <c r="M73" s="513"/>
      <c r="N73" s="513"/>
      <c r="O73" s="513"/>
      <c r="P73" s="513"/>
      <c r="Q73" s="513"/>
      <c r="R73" s="513"/>
      <c r="S73" s="513"/>
    </row>
    <row r="74" spans="3:19" x14ac:dyDescent="0.35">
      <c r="C74" s="511"/>
      <c r="D74" s="511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</row>
    <row r="75" spans="3:19" x14ac:dyDescent="0.35">
      <c r="C75" s="511"/>
      <c r="D75" s="511"/>
      <c r="E75" s="513"/>
      <c r="F75" s="513"/>
      <c r="G75" s="513"/>
      <c r="H75" s="513"/>
      <c r="I75" s="513"/>
      <c r="J75" s="513"/>
      <c r="K75" s="513"/>
      <c r="L75" s="513"/>
      <c r="M75" s="513"/>
      <c r="N75" s="513"/>
      <c r="O75" s="513"/>
      <c r="P75" s="513"/>
      <c r="Q75" s="513"/>
      <c r="R75" s="513"/>
      <c r="S75" s="513"/>
    </row>
  </sheetData>
  <sheetProtection selectLockedCells="1" selectUnlockedCells="1"/>
  <mergeCells count="11">
    <mergeCell ref="J5:L5"/>
    <mergeCell ref="M5:M6"/>
    <mergeCell ref="N5:Q5"/>
    <mergeCell ref="R5:R6"/>
    <mergeCell ref="B1:C1"/>
    <mergeCell ref="B2:Q2"/>
    <mergeCell ref="A5:A6"/>
    <mergeCell ref="B5:B6"/>
    <mergeCell ref="C5:C6"/>
    <mergeCell ref="D5:D6"/>
    <mergeCell ref="E5:I5"/>
  </mergeCells>
  <pageMargins left="0.25" right="0.25" top="0.75" bottom="0.75" header="0.51180555555555551" footer="0.51180555555555551"/>
  <pageSetup paperSize="9" scale="44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8"/>
  <sheetViews>
    <sheetView view="pageBreakPreview" zoomScale="70" zoomScaleNormal="70" zoomScaleSheetLayoutView="70" workbookViewId="0">
      <pane ySplit="8" topLeftCell="A81" activePane="bottomLeft" state="frozen"/>
      <selection activeCell="I1" sqref="I1"/>
      <selection pane="bottomLeft" activeCell="B2" sqref="B2:C2"/>
    </sheetView>
  </sheetViews>
  <sheetFormatPr defaultColWidth="9" defaultRowHeight="18" x14ac:dyDescent="0.35"/>
  <cols>
    <col min="1" max="1" width="4.5703125" style="841" customWidth="1"/>
    <col min="2" max="2" width="4.42578125" style="842" customWidth="1"/>
    <col min="3" max="3" width="57.42578125" style="843" customWidth="1"/>
    <col min="4" max="4" width="7" style="844" customWidth="1"/>
    <col min="5" max="5" width="7" style="845" customWidth="1"/>
    <col min="6" max="17" width="17.42578125" style="840" customWidth="1"/>
    <col min="18" max="18" width="19.42578125" style="840" customWidth="1"/>
    <col min="19" max="21" width="18.42578125" style="840" customWidth="1"/>
    <col min="22" max="22" width="17.42578125" style="840" customWidth="1"/>
    <col min="23" max="23" width="34.7109375" style="846" customWidth="1"/>
    <col min="24" max="16384" width="9" style="602"/>
  </cols>
  <sheetData>
    <row r="1" spans="1:23" s="858" customFormat="1" ht="15" x14ac:dyDescent="0.25">
      <c r="A1" s="602"/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857"/>
    </row>
    <row r="2" spans="1:23" ht="35.450000000000003" customHeight="1" x14ac:dyDescent="0.3">
      <c r="A2" s="859"/>
      <c r="B2" s="1004" t="s">
        <v>724</v>
      </c>
      <c r="C2" s="1004"/>
      <c r="D2" s="860"/>
      <c r="E2" s="861"/>
      <c r="F2" s="862"/>
      <c r="G2" s="862"/>
      <c r="H2" s="862"/>
      <c r="I2" s="862"/>
      <c r="J2" s="862"/>
      <c r="K2" s="862"/>
      <c r="L2" s="862"/>
      <c r="M2" s="862"/>
      <c r="N2" s="862"/>
      <c r="O2" s="862"/>
      <c r="P2" s="862"/>
      <c r="Q2" s="862"/>
      <c r="R2" s="862"/>
      <c r="S2" s="862"/>
      <c r="T2" s="862"/>
      <c r="U2" s="862"/>
      <c r="V2" s="862"/>
    </row>
    <row r="3" spans="1:23" x14ac:dyDescent="0.25">
      <c r="A3" s="863"/>
      <c r="B3" s="1005" t="s">
        <v>695</v>
      </c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  <c r="T3" s="1005"/>
      <c r="U3" s="1005"/>
      <c r="V3" s="863"/>
    </row>
    <row r="4" spans="1:23" x14ac:dyDescent="0.35">
      <c r="C4" s="864"/>
      <c r="D4" s="864"/>
      <c r="E4" s="865"/>
      <c r="N4" s="866"/>
      <c r="O4" s="867"/>
      <c r="P4" s="867"/>
      <c r="Q4" s="1006" t="s">
        <v>315</v>
      </c>
      <c r="R4" s="1006"/>
      <c r="S4" s="1006"/>
      <c r="T4" s="1006"/>
      <c r="U4" s="1006"/>
      <c r="V4" s="841"/>
    </row>
    <row r="5" spans="1:23" s="874" customFormat="1" ht="19.899999999999999" customHeight="1" thickBot="1" x14ac:dyDescent="0.4">
      <c r="A5" s="868" t="s">
        <v>259</v>
      </c>
      <c r="B5" s="869" t="s">
        <v>260</v>
      </c>
      <c r="C5" s="870" t="s">
        <v>261</v>
      </c>
      <c r="D5" s="871" t="s">
        <v>262</v>
      </c>
      <c r="E5" s="868" t="s">
        <v>263</v>
      </c>
      <c r="F5" s="868" t="s">
        <v>264</v>
      </c>
      <c r="G5" s="868" t="s">
        <v>265</v>
      </c>
      <c r="H5" s="872" t="s">
        <v>266</v>
      </c>
      <c r="I5" s="868" t="s">
        <v>267</v>
      </c>
      <c r="J5" s="868" t="s">
        <v>268</v>
      </c>
      <c r="K5" s="868" t="s">
        <v>269</v>
      </c>
      <c r="L5" s="868" t="s">
        <v>270</v>
      </c>
      <c r="M5" s="868" t="s">
        <v>271</v>
      </c>
      <c r="N5" s="1007" t="s">
        <v>272</v>
      </c>
      <c r="O5" s="1007"/>
      <c r="P5" s="872" t="s">
        <v>273</v>
      </c>
      <c r="Q5" s="868" t="s">
        <v>274</v>
      </c>
      <c r="R5" s="868" t="s">
        <v>275</v>
      </c>
      <c r="S5" s="1007" t="s">
        <v>276</v>
      </c>
      <c r="T5" s="1007"/>
      <c r="U5" s="1007"/>
      <c r="V5" s="868" t="s">
        <v>316</v>
      </c>
      <c r="W5" s="873"/>
    </row>
    <row r="6" spans="1:23" ht="19.899999999999999" customHeight="1" thickTop="1" thickBot="1" x14ac:dyDescent="0.4">
      <c r="A6" s="998" t="s">
        <v>0</v>
      </c>
      <c r="B6" s="999" t="s">
        <v>1</v>
      </c>
      <c r="C6" s="1000" t="s">
        <v>2</v>
      </c>
      <c r="D6" s="1001" t="s">
        <v>277</v>
      </c>
      <c r="E6" s="1002" t="s">
        <v>317</v>
      </c>
      <c r="F6" s="995" t="s">
        <v>318</v>
      </c>
      <c r="G6" s="995"/>
      <c r="H6" s="995"/>
      <c r="I6" s="995"/>
      <c r="J6" s="995"/>
      <c r="K6" s="995"/>
      <c r="L6" s="995" t="s">
        <v>319</v>
      </c>
      <c r="M6" s="995"/>
      <c r="N6" s="995"/>
      <c r="O6" s="995"/>
      <c r="P6" s="1008" t="s">
        <v>320</v>
      </c>
      <c r="Q6" s="1008"/>
      <c r="R6" s="996" t="s">
        <v>321</v>
      </c>
      <c r="S6" s="997" t="s">
        <v>322</v>
      </c>
      <c r="T6" s="997"/>
      <c r="U6" s="997"/>
      <c r="V6" s="988" t="s">
        <v>323</v>
      </c>
    </row>
    <row r="7" spans="1:23" ht="19.899999999999999" customHeight="1" thickTop="1" thickBot="1" x14ac:dyDescent="0.3">
      <c r="A7" s="998"/>
      <c r="B7" s="998"/>
      <c r="C7" s="1000"/>
      <c r="D7" s="1001"/>
      <c r="E7" s="1002"/>
      <c r="F7" s="989" t="s">
        <v>324</v>
      </c>
      <c r="G7" s="990" t="s">
        <v>325</v>
      </c>
      <c r="H7" s="991" t="s">
        <v>326</v>
      </c>
      <c r="I7" s="991" t="s">
        <v>327</v>
      </c>
      <c r="J7" s="994" t="s">
        <v>328</v>
      </c>
      <c r="K7" s="994"/>
      <c r="L7" s="991" t="s">
        <v>208</v>
      </c>
      <c r="M7" s="991" t="s">
        <v>210</v>
      </c>
      <c r="N7" s="994" t="s">
        <v>562</v>
      </c>
      <c r="O7" s="994"/>
      <c r="P7" s="991" t="s">
        <v>227</v>
      </c>
      <c r="Q7" s="1003" t="s">
        <v>228</v>
      </c>
      <c r="R7" s="996"/>
      <c r="S7" s="992" t="s">
        <v>330</v>
      </c>
      <c r="T7" s="991" t="s">
        <v>331</v>
      </c>
      <c r="U7" s="993" t="s">
        <v>332</v>
      </c>
      <c r="V7" s="988"/>
    </row>
    <row r="8" spans="1:23" ht="33" customHeight="1" thickTop="1" thickBot="1" x14ac:dyDescent="0.3">
      <c r="A8" s="998"/>
      <c r="B8" s="998"/>
      <c r="C8" s="1000"/>
      <c r="D8" s="1001"/>
      <c r="E8" s="1002"/>
      <c r="F8" s="989"/>
      <c r="G8" s="990"/>
      <c r="H8" s="991"/>
      <c r="I8" s="991" t="s">
        <v>333</v>
      </c>
      <c r="J8" s="994"/>
      <c r="K8" s="994"/>
      <c r="L8" s="991"/>
      <c r="M8" s="991"/>
      <c r="N8" s="994"/>
      <c r="O8" s="994"/>
      <c r="P8" s="991"/>
      <c r="Q8" s="1003"/>
      <c r="R8" s="996"/>
      <c r="S8" s="992"/>
      <c r="T8" s="991"/>
      <c r="U8" s="993"/>
      <c r="V8" s="988"/>
    </row>
    <row r="9" spans="1:23" ht="19.5" thickTop="1" thickBot="1" x14ac:dyDescent="0.3">
      <c r="A9" s="998"/>
      <c r="B9" s="998"/>
      <c r="C9" s="1000"/>
      <c r="D9" s="1001"/>
      <c r="E9" s="1002"/>
      <c r="F9" s="989"/>
      <c r="G9" s="990"/>
      <c r="H9" s="991"/>
      <c r="I9" s="991" t="s">
        <v>334</v>
      </c>
      <c r="J9" s="875" t="s">
        <v>335</v>
      </c>
      <c r="K9" s="875" t="s">
        <v>336</v>
      </c>
      <c r="L9" s="991"/>
      <c r="M9" s="991"/>
      <c r="N9" s="875" t="s">
        <v>335</v>
      </c>
      <c r="O9" s="875" t="s">
        <v>336</v>
      </c>
      <c r="P9" s="991"/>
      <c r="Q9" s="1003"/>
      <c r="R9" s="996"/>
      <c r="S9" s="992"/>
      <c r="T9" s="991"/>
      <c r="U9" s="993"/>
      <c r="V9" s="988"/>
    </row>
    <row r="10" spans="1:23" ht="36.75" thickTop="1" x14ac:dyDescent="0.35">
      <c r="A10" s="876"/>
      <c r="B10" s="877"/>
      <c r="C10" s="830" t="s">
        <v>635</v>
      </c>
      <c r="D10" s="878" t="s">
        <v>308</v>
      </c>
      <c r="E10" s="832"/>
      <c r="F10" s="340"/>
      <c r="G10" s="340"/>
      <c r="H10" s="340"/>
      <c r="I10" s="340"/>
      <c r="J10" s="340"/>
      <c r="K10" s="340"/>
      <c r="L10" s="340">
        <v>3369769</v>
      </c>
      <c r="M10" s="340"/>
      <c r="N10" s="340"/>
      <c r="O10" s="340"/>
      <c r="P10" s="340"/>
      <c r="Q10" s="833">
        <v>0</v>
      </c>
      <c r="R10" s="834">
        <f t="shared" ref="R10:R41" si="0">SUM(F10:Q10)</f>
        <v>3369769</v>
      </c>
      <c r="S10" s="835"/>
      <c r="T10" s="836"/>
      <c r="U10" s="837"/>
      <c r="V10" s="838">
        <f t="shared" ref="V10:V41" si="1">SUM(R10:U10)</f>
        <v>3369769</v>
      </c>
      <c r="W10" s="839"/>
    </row>
    <row r="11" spans="1:23" x14ac:dyDescent="0.35">
      <c r="A11" s="828"/>
      <c r="B11" s="879"/>
      <c r="C11" s="880" t="s">
        <v>391</v>
      </c>
      <c r="D11" s="878" t="s">
        <v>383</v>
      </c>
      <c r="E11" s="881"/>
      <c r="F11" s="340"/>
      <c r="G11" s="340"/>
      <c r="H11" s="340"/>
      <c r="I11" s="340">
        <v>500</v>
      </c>
      <c r="J11" s="340"/>
      <c r="K11" s="340"/>
      <c r="L11" s="340"/>
      <c r="M11" s="340"/>
      <c r="N11" s="340"/>
      <c r="O11" s="340"/>
      <c r="P11" s="340"/>
      <c r="Q11" s="833"/>
      <c r="R11" s="834">
        <f t="shared" si="0"/>
        <v>500</v>
      </c>
      <c r="S11" s="835"/>
      <c r="T11" s="836"/>
      <c r="U11" s="837"/>
      <c r="V11" s="838">
        <f t="shared" si="1"/>
        <v>500</v>
      </c>
      <c r="W11" s="839"/>
    </row>
    <row r="12" spans="1:23" x14ac:dyDescent="0.35">
      <c r="A12" s="828"/>
      <c r="B12" s="877"/>
      <c r="C12" s="830" t="s">
        <v>389</v>
      </c>
      <c r="D12" s="878" t="s">
        <v>383</v>
      </c>
      <c r="E12" s="832"/>
      <c r="F12" s="340"/>
      <c r="G12" s="340"/>
      <c r="H12" s="340"/>
      <c r="I12" s="340">
        <v>6000</v>
      </c>
      <c r="J12" s="340"/>
      <c r="K12" s="340"/>
      <c r="L12" s="340"/>
      <c r="M12" s="340"/>
      <c r="N12" s="340"/>
      <c r="O12" s="340"/>
      <c r="P12" s="340"/>
      <c r="Q12" s="833"/>
      <c r="R12" s="834">
        <f t="shared" si="0"/>
        <v>6000</v>
      </c>
      <c r="S12" s="835"/>
      <c r="T12" s="836"/>
      <c r="U12" s="837"/>
      <c r="V12" s="838">
        <f t="shared" si="1"/>
        <v>6000</v>
      </c>
      <c r="W12" s="839"/>
    </row>
    <row r="13" spans="1:23" x14ac:dyDescent="0.35">
      <c r="A13" s="828"/>
      <c r="B13" s="882"/>
      <c r="C13" s="883" t="s">
        <v>377</v>
      </c>
      <c r="D13" s="878" t="s">
        <v>308</v>
      </c>
      <c r="E13" s="832"/>
      <c r="F13" s="340"/>
      <c r="G13" s="340"/>
      <c r="H13" s="340"/>
      <c r="I13" s="340"/>
      <c r="J13" s="340"/>
      <c r="K13" s="340">
        <v>60</v>
      </c>
      <c r="L13" s="340"/>
      <c r="M13" s="340"/>
      <c r="N13" s="340"/>
      <c r="O13" s="340"/>
      <c r="P13" s="340"/>
      <c r="Q13" s="833"/>
      <c r="R13" s="834">
        <f t="shared" si="0"/>
        <v>60</v>
      </c>
      <c r="S13" s="835"/>
      <c r="T13" s="836"/>
      <c r="U13" s="837"/>
      <c r="V13" s="838">
        <f t="shared" si="1"/>
        <v>60</v>
      </c>
      <c r="W13" s="839"/>
    </row>
    <row r="14" spans="1:23" ht="36" x14ac:dyDescent="0.35">
      <c r="A14" s="828"/>
      <c r="B14" s="884"/>
      <c r="C14" s="830" t="s">
        <v>337</v>
      </c>
      <c r="D14" s="831" t="s">
        <v>269</v>
      </c>
      <c r="E14" s="832"/>
      <c r="F14" s="340"/>
      <c r="G14" s="340"/>
      <c r="H14" s="340">
        <v>60000</v>
      </c>
      <c r="I14" s="340"/>
      <c r="J14" s="340"/>
      <c r="K14" s="340"/>
      <c r="L14" s="340"/>
      <c r="M14" s="340">
        <v>15000</v>
      </c>
      <c r="N14" s="340"/>
      <c r="O14" s="340"/>
      <c r="P14" s="340"/>
      <c r="Q14" s="833"/>
      <c r="R14" s="834">
        <f t="shared" si="0"/>
        <v>75000</v>
      </c>
      <c r="S14" s="835"/>
      <c r="T14" s="836"/>
      <c r="U14" s="837"/>
      <c r="V14" s="838">
        <f t="shared" si="1"/>
        <v>75000</v>
      </c>
      <c r="W14" s="839"/>
    </row>
    <row r="15" spans="1:23" x14ac:dyDescent="0.35">
      <c r="A15" s="828"/>
      <c r="B15" s="882"/>
      <c r="C15" s="885" t="s">
        <v>375</v>
      </c>
      <c r="D15" s="878" t="s">
        <v>308</v>
      </c>
      <c r="E15" s="832"/>
      <c r="F15" s="340"/>
      <c r="G15" s="340"/>
      <c r="H15" s="340"/>
      <c r="I15" s="340"/>
      <c r="J15" s="340">
        <v>1250</v>
      </c>
      <c r="K15" s="340"/>
      <c r="L15" s="340"/>
      <c r="M15" s="340"/>
      <c r="N15" s="340"/>
      <c r="O15" s="340"/>
      <c r="P15" s="340"/>
      <c r="Q15" s="833"/>
      <c r="R15" s="834">
        <f t="shared" si="0"/>
        <v>1250</v>
      </c>
      <c r="S15" s="835"/>
      <c r="T15" s="836"/>
      <c r="U15" s="837"/>
      <c r="V15" s="838">
        <f t="shared" si="1"/>
        <v>1250</v>
      </c>
      <c r="W15" s="839"/>
    </row>
    <row r="16" spans="1:23" x14ac:dyDescent="0.35">
      <c r="A16" s="828"/>
      <c r="B16" s="829"/>
      <c r="C16" s="830" t="s">
        <v>700</v>
      </c>
      <c r="D16" s="878"/>
      <c r="E16" s="832"/>
      <c r="F16" s="340"/>
      <c r="G16" s="340"/>
      <c r="H16" s="340"/>
      <c r="I16" s="340"/>
      <c r="J16" s="340"/>
      <c r="K16" s="340">
        <v>7801</v>
      </c>
      <c r="L16" s="340"/>
      <c r="M16" s="340"/>
      <c r="N16" s="340"/>
      <c r="O16" s="340"/>
      <c r="P16" s="340"/>
      <c r="Q16" s="833"/>
      <c r="R16" s="834">
        <f t="shared" si="0"/>
        <v>7801</v>
      </c>
      <c r="S16" s="835"/>
      <c r="T16" s="836"/>
      <c r="U16" s="837"/>
      <c r="V16" s="838">
        <f t="shared" si="1"/>
        <v>7801</v>
      </c>
      <c r="W16" s="839"/>
    </row>
    <row r="17" spans="1:23" x14ac:dyDescent="0.35">
      <c r="A17" s="828"/>
      <c r="B17" s="882"/>
      <c r="C17" s="830" t="s">
        <v>549</v>
      </c>
      <c r="D17" s="878" t="s">
        <v>308</v>
      </c>
      <c r="E17" s="832"/>
      <c r="F17" s="340"/>
      <c r="G17" s="340"/>
      <c r="H17" s="340"/>
      <c r="I17" s="340"/>
      <c r="J17" s="340"/>
      <c r="K17" s="340">
        <v>500</v>
      </c>
      <c r="L17" s="340"/>
      <c r="M17" s="340"/>
      <c r="N17" s="340"/>
      <c r="O17" s="340"/>
      <c r="P17" s="340"/>
      <c r="Q17" s="833"/>
      <c r="R17" s="834">
        <f t="shared" si="0"/>
        <v>500</v>
      </c>
      <c r="S17" s="835"/>
      <c r="T17" s="836"/>
      <c r="U17" s="837"/>
      <c r="V17" s="838">
        <f t="shared" si="1"/>
        <v>500</v>
      </c>
      <c r="W17" s="839"/>
    </row>
    <row r="18" spans="1:23" ht="33" customHeight="1" x14ac:dyDescent="0.35">
      <c r="A18" s="886"/>
      <c r="B18" s="877"/>
      <c r="C18" s="885" t="s">
        <v>632</v>
      </c>
      <c r="D18" s="831" t="s">
        <v>308</v>
      </c>
      <c r="E18" s="832"/>
      <c r="F18" s="340"/>
      <c r="G18" s="340"/>
      <c r="H18" s="340">
        <v>63304</v>
      </c>
      <c r="I18" s="340"/>
      <c r="J18" s="340"/>
      <c r="K18" s="340"/>
      <c r="L18" s="340">
        <v>5000</v>
      </c>
      <c r="M18" s="340"/>
      <c r="N18" s="340"/>
      <c r="O18" s="340"/>
      <c r="P18" s="340"/>
      <c r="Q18" s="833">
        <v>0</v>
      </c>
      <c r="R18" s="834">
        <f t="shared" si="0"/>
        <v>68304</v>
      </c>
      <c r="S18" s="835"/>
      <c r="T18" s="836"/>
      <c r="U18" s="837"/>
      <c r="V18" s="838">
        <f t="shared" si="1"/>
        <v>68304</v>
      </c>
      <c r="W18" s="839"/>
    </row>
    <row r="19" spans="1:23" x14ac:dyDescent="0.35">
      <c r="A19" s="828"/>
      <c r="B19" s="893"/>
      <c r="C19" s="887" t="s">
        <v>386</v>
      </c>
      <c r="D19" s="878" t="s">
        <v>383</v>
      </c>
      <c r="E19" s="832"/>
      <c r="F19" s="888"/>
      <c r="G19" s="888"/>
      <c r="H19" s="888"/>
      <c r="I19" s="888"/>
      <c r="J19" s="888"/>
      <c r="K19" s="888"/>
      <c r="L19" s="888"/>
      <c r="M19" s="888"/>
      <c r="N19" s="888"/>
      <c r="O19" s="888"/>
      <c r="P19" s="888"/>
      <c r="Q19" s="889"/>
      <c r="R19" s="834">
        <f t="shared" si="0"/>
        <v>0</v>
      </c>
      <c r="S19" s="890"/>
      <c r="T19" s="891"/>
      <c r="U19" s="892"/>
      <c r="V19" s="838">
        <f t="shared" si="1"/>
        <v>0</v>
      </c>
      <c r="W19" s="839"/>
    </row>
    <row r="20" spans="1:23" x14ac:dyDescent="0.35">
      <c r="A20" s="828"/>
      <c r="B20" s="829"/>
      <c r="C20" s="830" t="s">
        <v>370</v>
      </c>
      <c r="D20" s="878" t="s">
        <v>308</v>
      </c>
      <c r="E20" s="832"/>
      <c r="F20" s="340"/>
      <c r="G20" s="340"/>
      <c r="H20" s="340">
        <v>4200</v>
      </c>
      <c r="I20" s="340"/>
      <c r="J20" s="340"/>
      <c r="K20" s="340"/>
      <c r="L20" s="340"/>
      <c r="M20" s="340"/>
      <c r="N20" s="340"/>
      <c r="O20" s="340"/>
      <c r="P20" s="340"/>
      <c r="Q20" s="833"/>
      <c r="R20" s="834">
        <f t="shared" si="0"/>
        <v>4200</v>
      </c>
      <c r="S20" s="835"/>
      <c r="T20" s="836"/>
      <c r="U20" s="837"/>
      <c r="V20" s="838">
        <f t="shared" si="1"/>
        <v>4200</v>
      </c>
      <c r="W20" s="839"/>
    </row>
    <row r="21" spans="1:23" x14ac:dyDescent="0.35">
      <c r="A21" s="828"/>
      <c r="B21" s="829"/>
      <c r="C21" s="830" t="s">
        <v>548</v>
      </c>
      <c r="D21" s="878" t="s">
        <v>269</v>
      </c>
      <c r="E21" s="832"/>
      <c r="F21" s="340"/>
      <c r="G21" s="340"/>
      <c r="H21" s="340">
        <v>500</v>
      </c>
      <c r="I21" s="340"/>
      <c r="J21" s="340"/>
      <c r="K21" s="340"/>
      <c r="L21" s="340"/>
      <c r="M21" s="340"/>
      <c r="N21" s="340"/>
      <c r="O21" s="340"/>
      <c r="P21" s="340"/>
      <c r="Q21" s="833"/>
      <c r="R21" s="834">
        <f t="shared" si="0"/>
        <v>500</v>
      </c>
      <c r="S21" s="835"/>
      <c r="T21" s="836"/>
      <c r="U21" s="837"/>
      <c r="V21" s="838">
        <f t="shared" si="1"/>
        <v>500</v>
      </c>
      <c r="W21" s="839"/>
    </row>
    <row r="22" spans="1:23" ht="37.35" customHeight="1" x14ac:dyDescent="0.35">
      <c r="A22" s="828"/>
      <c r="B22" s="893"/>
      <c r="C22" s="885" t="s">
        <v>699</v>
      </c>
      <c r="D22" s="878" t="s">
        <v>308</v>
      </c>
      <c r="E22" s="832"/>
      <c r="F22" s="340"/>
      <c r="G22" s="340"/>
      <c r="H22" s="340"/>
      <c r="I22" s="340">
        <v>6000</v>
      </c>
      <c r="J22" s="340"/>
      <c r="K22" s="340"/>
      <c r="L22" s="340"/>
      <c r="M22" s="340"/>
      <c r="N22" s="340"/>
      <c r="O22" s="340"/>
      <c r="P22" s="340"/>
      <c r="Q22" s="833"/>
      <c r="R22" s="834">
        <f t="shared" si="0"/>
        <v>6000</v>
      </c>
      <c r="S22" s="835"/>
      <c r="T22" s="836"/>
      <c r="U22" s="837"/>
      <c r="V22" s="838">
        <f t="shared" si="1"/>
        <v>6000</v>
      </c>
      <c r="W22" s="839"/>
    </row>
    <row r="23" spans="1:23" x14ac:dyDescent="0.35">
      <c r="A23" s="828"/>
      <c r="B23" s="882"/>
      <c r="C23" s="885" t="s">
        <v>633</v>
      </c>
      <c r="D23" s="878" t="s">
        <v>308</v>
      </c>
      <c r="E23" s="832"/>
      <c r="F23" s="340"/>
      <c r="G23" s="340"/>
      <c r="H23" s="340"/>
      <c r="I23" s="340"/>
      <c r="J23" s="340"/>
      <c r="K23" s="340">
        <v>8580</v>
      </c>
      <c r="L23" s="340"/>
      <c r="M23" s="340"/>
      <c r="N23" s="340"/>
      <c r="O23" s="340"/>
      <c r="P23" s="340"/>
      <c r="Q23" s="833"/>
      <c r="R23" s="834">
        <f t="shared" si="0"/>
        <v>8580</v>
      </c>
      <c r="S23" s="835"/>
      <c r="T23" s="836"/>
      <c r="U23" s="837"/>
      <c r="V23" s="838">
        <f t="shared" si="1"/>
        <v>8580</v>
      </c>
      <c r="W23" s="839"/>
    </row>
    <row r="24" spans="1:23" ht="36" x14ac:dyDescent="0.35">
      <c r="A24" s="828"/>
      <c r="B24" s="829"/>
      <c r="C24" s="830" t="s">
        <v>342</v>
      </c>
      <c r="D24" s="831" t="s">
        <v>269</v>
      </c>
      <c r="E24" s="832"/>
      <c r="F24" s="340"/>
      <c r="G24" s="340"/>
      <c r="H24" s="340">
        <v>16300</v>
      </c>
      <c r="I24" s="340"/>
      <c r="J24" s="340"/>
      <c r="K24" s="340"/>
      <c r="L24" s="340"/>
      <c r="M24" s="340"/>
      <c r="N24" s="340"/>
      <c r="O24" s="340"/>
      <c r="P24" s="340"/>
      <c r="Q24" s="833"/>
      <c r="R24" s="834">
        <f t="shared" si="0"/>
        <v>16300</v>
      </c>
      <c r="S24" s="835"/>
      <c r="T24" s="836"/>
      <c r="U24" s="837"/>
      <c r="V24" s="838">
        <f t="shared" si="1"/>
        <v>16300</v>
      </c>
      <c r="W24" s="839"/>
    </row>
    <row r="25" spans="1:23" x14ac:dyDescent="0.35">
      <c r="A25" s="828"/>
      <c r="B25" s="884"/>
      <c r="C25" s="830" t="s">
        <v>355</v>
      </c>
      <c r="D25" s="831" t="s">
        <v>269</v>
      </c>
      <c r="E25" s="832">
        <v>12</v>
      </c>
      <c r="F25" s="340">
        <v>23987</v>
      </c>
      <c r="G25" s="340">
        <v>5325</v>
      </c>
      <c r="H25" s="340">
        <v>157999</v>
      </c>
      <c r="I25" s="340"/>
      <c r="J25" s="340"/>
      <c r="K25" s="340"/>
      <c r="L25" s="340">
        <v>1100</v>
      </c>
      <c r="M25" s="340"/>
      <c r="N25" s="340"/>
      <c r="O25" s="340"/>
      <c r="P25" s="340"/>
      <c r="Q25" s="833"/>
      <c r="R25" s="834">
        <f t="shared" si="0"/>
        <v>188411</v>
      </c>
      <c r="S25" s="835"/>
      <c r="T25" s="836"/>
      <c r="U25" s="837"/>
      <c r="V25" s="838">
        <f t="shared" si="1"/>
        <v>188411</v>
      </c>
      <c r="W25" s="839"/>
    </row>
    <row r="26" spans="1:23" x14ac:dyDescent="0.35">
      <c r="A26" s="828"/>
      <c r="B26" s="829"/>
      <c r="C26" s="830" t="s">
        <v>351</v>
      </c>
      <c r="D26" s="831" t="s">
        <v>269</v>
      </c>
      <c r="E26" s="832"/>
      <c r="F26" s="340"/>
      <c r="G26" s="340"/>
      <c r="H26" s="340">
        <v>600</v>
      </c>
      <c r="I26" s="340"/>
      <c r="J26" s="340"/>
      <c r="K26" s="340"/>
      <c r="L26" s="340"/>
      <c r="M26" s="340"/>
      <c r="N26" s="340"/>
      <c r="O26" s="340"/>
      <c r="P26" s="340"/>
      <c r="Q26" s="833"/>
      <c r="R26" s="834">
        <f t="shared" si="0"/>
        <v>600</v>
      </c>
      <c r="S26" s="835"/>
      <c r="T26" s="836"/>
      <c r="U26" s="837"/>
      <c r="V26" s="838">
        <f t="shared" si="1"/>
        <v>600</v>
      </c>
      <c r="W26" s="839"/>
    </row>
    <row r="27" spans="1:23" x14ac:dyDescent="0.35">
      <c r="A27" s="828"/>
      <c r="B27" s="882"/>
      <c r="C27" s="885" t="s">
        <v>634</v>
      </c>
      <c r="D27" s="831" t="s">
        <v>269</v>
      </c>
      <c r="E27" s="832"/>
      <c r="F27" s="340">
        <v>1700</v>
      </c>
      <c r="G27" s="340">
        <v>298</v>
      </c>
      <c r="H27" s="340"/>
      <c r="I27" s="340"/>
      <c r="J27" s="340"/>
      <c r="K27" s="340"/>
      <c r="L27" s="340"/>
      <c r="M27" s="340"/>
      <c r="N27" s="340"/>
      <c r="O27" s="340"/>
      <c r="P27" s="340"/>
      <c r="Q27" s="833"/>
      <c r="R27" s="834">
        <f t="shared" si="0"/>
        <v>1998</v>
      </c>
      <c r="S27" s="835"/>
      <c r="T27" s="836"/>
      <c r="U27" s="837"/>
      <c r="V27" s="838">
        <f t="shared" si="1"/>
        <v>1998</v>
      </c>
      <c r="W27" s="839"/>
    </row>
    <row r="28" spans="1:23" x14ac:dyDescent="0.35">
      <c r="A28" s="828"/>
      <c r="B28" s="829"/>
      <c r="C28" s="830" t="s">
        <v>352</v>
      </c>
      <c r="D28" s="831" t="s">
        <v>269</v>
      </c>
      <c r="E28" s="832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833"/>
      <c r="R28" s="834">
        <f t="shared" si="0"/>
        <v>0</v>
      </c>
      <c r="S28" s="835"/>
      <c r="T28" s="836"/>
      <c r="U28" s="837"/>
      <c r="V28" s="838">
        <f t="shared" si="1"/>
        <v>0</v>
      </c>
      <c r="W28" s="839"/>
    </row>
    <row r="29" spans="1:23" ht="36" x14ac:dyDescent="0.35">
      <c r="A29" s="828"/>
      <c r="B29" s="829"/>
      <c r="C29" s="830" t="s">
        <v>348</v>
      </c>
      <c r="D29" s="831" t="s">
        <v>269</v>
      </c>
      <c r="E29" s="832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833"/>
      <c r="R29" s="834">
        <f t="shared" si="0"/>
        <v>0</v>
      </c>
      <c r="S29" s="835"/>
      <c r="T29" s="836"/>
      <c r="U29" s="837"/>
      <c r="V29" s="838">
        <f t="shared" si="1"/>
        <v>0</v>
      </c>
      <c r="W29" s="839"/>
    </row>
    <row r="30" spans="1:23" ht="18.75" customHeight="1" x14ac:dyDescent="0.35">
      <c r="A30" s="828"/>
      <c r="B30" s="829"/>
      <c r="C30" s="885" t="s">
        <v>708</v>
      </c>
      <c r="D30" s="878" t="s">
        <v>308</v>
      </c>
      <c r="E30" s="832"/>
      <c r="F30" s="340"/>
      <c r="G30" s="340"/>
      <c r="H30" s="340"/>
      <c r="I30" s="340"/>
      <c r="J30" s="340"/>
      <c r="K30" s="340">
        <v>55755</v>
      </c>
      <c r="L30" s="340"/>
      <c r="M30" s="340"/>
      <c r="N30" s="340"/>
      <c r="O30" s="340"/>
      <c r="P30" s="340"/>
      <c r="Q30" s="833"/>
      <c r="R30" s="834">
        <f t="shared" si="0"/>
        <v>55755</v>
      </c>
      <c r="S30" s="835"/>
      <c r="T30" s="836"/>
      <c r="U30" s="837"/>
      <c r="V30" s="838">
        <f t="shared" si="1"/>
        <v>55755</v>
      </c>
      <c r="W30" s="839"/>
    </row>
    <row r="31" spans="1:23" x14ac:dyDescent="0.35">
      <c r="A31" s="828"/>
      <c r="B31" s="893"/>
      <c r="C31" s="885" t="s">
        <v>366</v>
      </c>
      <c r="D31" s="831" t="s">
        <v>269</v>
      </c>
      <c r="E31" s="832"/>
      <c r="F31" s="340"/>
      <c r="G31" s="340"/>
      <c r="H31" s="340">
        <v>500</v>
      </c>
      <c r="I31" s="340"/>
      <c r="J31" s="340"/>
      <c r="K31" s="340"/>
      <c r="L31" s="340"/>
      <c r="M31" s="340"/>
      <c r="N31" s="340"/>
      <c r="O31" s="340"/>
      <c r="P31" s="340"/>
      <c r="Q31" s="833"/>
      <c r="R31" s="834">
        <f t="shared" si="0"/>
        <v>500</v>
      </c>
      <c r="S31" s="835"/>
      <c r="T31" s="836"/>
      <c r="U31" s="837"/>
      <c r="V31" s="838">
        <f t="shared" si="1"/>
        <v>500</v>
      </c>
      <c r="W31" s="839"/>
    </row>
    <row r="32" spans="1:23" x14ac:dyDescent="0.35">
      <c r="A32" s="828"/>
      <c r="B32" s="882"/>
      <c r="C32" s="885" t="s">
        <v>641</v>
      </c>
      <c r="D32" s="878" t="s">
        <v>308</v>
      </c>
      <c r="E32" s="832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833"/>
      <c r="R32" s="834">
        <f t="shared" si="0"/>
        <v>0</v>
      </c>
      <c r="S32" s="835"/>
      <c r="T32" s="836"/>
      <c r="U32" s="837"/>
      <c r="V32" s="838">
        <f t="shared" si="1"/>
        <v>0</v>
      </c>
      <c r="W32" s="839"/>
    </row>
    <row r="33" spans="1:23" x14ac:dyDescent="0.35">
      <c r="A33" s="828"/>
      <c r="B33" s="893"/>
      <c r="C33" s="885" t="s">
        <v>374</v>
      </c>
      <c r="D33" s="878" t="s">
        <v>308</v>
      </c>
      <c r="E33" s="832"/>
      <c r="F33" s="340"/>
      <c r="G33" s="340"/>
      <c r="H33" s="340"/>
      <c r="I33" s="340"/>
      <c r="J33" s="340"/>
      <c r="K33" s="340">
        <v>75</v>
      </c>
      <c r="L33" s="340"/>
      <c r="M33" s="340"/>
      <c r="N33" s="340"/>
      <c r="O33" s="340"/>
      <c r="P33" s="340"/>
      <c r="Q33" s="833"/>
      <c r="R33" s="834">
        <f t="shared" si="0"/>
        <v>75</v>
      </c>
      <c r="S33" s="835"/>
      <c r="T33" s="836"/>
      <c r="U33" s="837"/>
      <c r="V33" s="838">
        <f t="shared" si="1"/>
        <v>75</v>
      </c>
      <c r="W33" s="839"/>
    </row>
    <row r="34" spans="1:23" x14ac:dyDescent="0.35">
      <c r="A34" s="828"/>
      <c r="B34" s="829"/>
      <c r="C34" s="885" t="s">
        <v>372</v>
      </c>
      <c r="D34" s="878" t="s">
        <v>308</v>
      </c>
      <c r="E34" s="832">
        <v>15</v>
      </c>
      <c r="F34" s="340">
        <v>46515</v>
      </c>
      <c r="G34" s="340">
        <v>9160</v>
      </c>
      <c r="H34" s="340">
        <v>21138</v>
      </c>
      <c r="I34" s="340"/>
      <c r="J34" s="340"/>
      <c r="K34" s="340"/>
      <c r="L34" s="340"/>
      <c r="M34" s="340">
        <v>750</v>
      </c>
      <c r="N34" s="340"/>
      <c r="O34" s="340"/>
      <c r="P34" s="340"/>
      <c r="Q34" s="833"/>
      <c r="R34" s="834">
        <f t="shared" si="0"/>
        <v>77563</v>
      </c>
      <c r="S34" s="835"/>
      <c r="T34" s="836"/>
      <c r="U34" s="837"/>
      <c r="V34" s="838">
        <f t="shared" si="1"/>
        <v>77563</v>
      </c>
      <c r="W34" s="839"/>
    </row>
    <row r="35" spans="1:23" x14ac:dyDescent="0.35">
      <c r="A35" s="828"/>
      <c r="B35" s="829"/>
      <c r="C35" s="894" t="s">
        <v>368</v>
      </c>
      <c r="D35" s="895" t="s">
        <v>269</v>
      </c>
      <c r="E35" s="832"/>
      <c r="F35" s="340"/>
      <c r="G35" s="340"/>
      <c r="H35" s="340">
        <v>18000</v>
      </c>
      <c r="I35" s="340"/>
      <c r="J35" s="340"/>
      <c r="K35" s="340"/>
      <c r="L35" s="340"/>
      <c r="M35" s="340"/>
      <c r="N35" s="340"/>
      <c r="O35" s="340"/>
      <c r="P35" s="340"/>
      <c r="Q35" s="833"/>
      <c r="R35" s="834">
        <f t="shared" si="0"/>
        <v>18000</v>
      </c>
      <c r="S35" s="835"/>
      <c r="T35" s="836"/>
      <c r="U35" s="837"/>
      <c r="V35" s="838">
        <f t="shared" si="1"/>
        <v>18000</v>
      </c>
      <c r="W35" s="839"/>
    </row>
    <row r="36" spans="1:23" x14ac:dyDescent="0.35">
      <c r="A36" s="828"/>
      <c r="B36" s="882"/>
      <c r="C36" s="894" t="s">
        <v>638</v>
      </c>
      <c r="D36" s="895" t="s">
        <v>269</v>
      </c>
      <c r="E36" s="832"/>
      <c r="F36" s="340"/>
      <c r="G36" s="340"/>
      <c r="H36" s="340">
        <v>1500</v>
      </c>
      <c r="I36" s="340"/>
      <c r="J36" s="340"/>
      <c r="K36" s="340"/>
      <c r="L36" s="340"/>
      <c r="M36" s="340"/>
      <c r="N36" s="340"/>
      <c r="O36" s="340"/>
      <c r="P36" s="340"/>
      <c r="Q36" s="833"/>
      <c r="R36" s="834">
        <f t="shared" si="0"/>
        <v>1500</v>
      </c>
      <c r="S36" s="835"/>
      <c r="T36" s="836"/>
      <c r="U36" s="837"/>
      <c r="V36" s="838">
        <f t="shared" si="1"/>
        <v>1500</v>
      </c>
      <c r="W36" s="839"/>
    </row>
    <row r="37" spans="1:23" ht="36" x14ac:dyDescent="0.35">
      <c r="A37" s="828"/>
      <c r="B37" s="893"/>
      <c r="C37" s="897" t="s">
        <v>698</v>
      </c>
      <c r="D37" s="831" t="s">
        <v>269</v>
      </c>
      <c r="E37" s="898"/>
      <c r="F37" s="340"/>
      <c r="G37" s="340"/>
      <c r="H37" s="340">
        <v>0</v>
      </c>
      <c r="I37" s="340"/>
      <c r="J37" s="340"/>
      <c r="K37" s="340">
        <v>70377</v>
      </c>
      <c r="L37" s="340"/>
      <c r="M37" s="340"/>
      <c r="N37" s="340"/>
      <c r="O37" s="340"/>
      <c r="P37" s="340"/>
      <c r="Q37" s="833"/>
      <c r="R37" s="834">
        <f t="shared" si="0"/>
        <v>70377</v>
      </c>
      <c r="S37" s="835"/>
      <c r="T37" s="836"/>
      <c r="U37" s="837"/>
      <c r="V37" s="838">
        <f t="shared" si="1"/>
        <v>70377</v>
      </c>
      <c r="W37" s="839"/>
    </row>
    <row r="38" spans="1:23" hidden="1" x14ac:dyDescent="0.35">
      <c r="A38" s="828"/>
      <c r="B38" s="882"/>
      <c r="C38" s="894" t="s">
        <v>369</v>
      </c>
      <c r="D38" s="895" t="s">
        <v>308</v>
      </c>
      <c r="E38" s="832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833"/>
      <c r="R38" s="834">
        <f t="shared" si="0"/>
        <v>0</v>
      </c>
      <c r="S38" s="835"/>
      <c r="T38" s="836"/>
      <c r="U38" s="837"/>
      <c r="V38" s="838">
        <f t="shared" si="1"/>
        <v>0</v>
      </c>
      <c r="W38" s="839"/>
    </row>
    <row r="39" spans="1:23" hidden="1" x14ac:dyDescent="0.35">
      <c r="A39" s="828"/>
      <c r="B39" s="882"/>
      <c r="C39" s="885" t="s">
        <v>356</v>
      </c>
      <c r="D39" s="831" t="s">
        <v>383</v>
      </c>
      <c r="E39" s="832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833"/>
      <c r="R39" s="834">
        <f t="shared" si="0"/>
        <v>0</v>
      </c>
      <c r="S39" s="835"/>
      <c r="T39" s="836"/>
      <c r="U39" s="833"/>
      <c r="V39" s="838">
        <f t="shared" si="1"/>
        <v>0</v>
      </c>
      <c r="W39" s="839"/>
    </row>
    <row r="40" spans="1:23" hidden="1" x14ac:dyDescent="0.35">
      <c r="A40" s="896"/>
      <c r="B40" s="896"/>
      <c r="C40" s="830" t="s">
        <v>350</v>
      </c>
      <c r="D40" s="831" t="s">
        <v>269</v>
      </c>
      <c r="E40" s="832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833"/>
      <c r="R40" s="834">
        <f t="shared" si="0"/>
        <v>0</v>
      </c>
      <c r="S40" s="835"/>
      <c r="T40" s="836"/>
      <c r="U40" s="837"/>
      <c r="V40" s="838">
        <f t="shared" si="1"/>
        <v>0</v>
      </c>
      <c r="W40" s="839"/>
    </row>
    <row r="41" spans="1:23" hidden="1" x14ac:dyDescent="0.35">
      <c r="A41" s="828"/>
      <c r="B41" s="882"/>
      <c r="C41" s="830" t="s">
        <v>636</v>
      </c>
      <c r="D41" s="831" t="s">
        <v>308</v>
      </c>
      <c r="E41" s="832"/>
      <c r="F41" s="340"/>
      <c r="G41" s="340"/>
      <c r="H41" s="340"/>
      <c r="I41" s="340"/>
      <c r="J41" s="340"/>
      <c r="K41" s="340"/>
      <c r="L41" s="340">
        <v>0</v>
      </c>
      <c r="M41" s="340"/>
      <c r="N41" s="340"/>
      <c r="O41" s="340"/>
      <c r="P41" s="340"/>
      <c r="Q41" s="833"/>
      <c r="R41" s="834">
        <f t="shared" si="0"/>
        <v>0</v>
      </c>
      <c r="S41" s="835"/>
      <c r="T41" s="836"/>
      <c r="U41" s="837"/>
      <c r="V41" s="838">
        <f t="shared" si="1"/>
        <v>0</v>
      </c>
      <c r="W41" s="839"/>
    </row>
    <row r="42" spans="1:23" ht="36" hidden="1" x14ac:dyDescent="0.35">
      <c r="A42" s="828"/>
      <c r="B42" s="829"/>
      <c r="C42" s="830" t="s">
        <v>349</v>
      </c>
      <c r="D42" s="831" t="s">
        <v>269</v>
      </c>
      <c r="E42" s="832"/>
      <c r="F42" s="340"/>
      <c r="G42" s="340"/>
      <c r="H42" s="340"/>
      <c r="I42" s="340"/>
      <c r="J42" s="340"/>
      <c r="K42" s="340"/>
      <c r="L42" s="340">
        <v>0</v>
      </c>
      <c r="M42" s="340"/>
      <c r="N42" s="340"/>
      <c r="O42" s="340"/>
      <c r="P42" s="340"/>
      <c r="Q42" s="833"/>
      <c r="R42" s="834">
        <f t="shared" ref="R42:R73" si="2">SUM(F42:Q42)</f>
        <v>0</v>
      </c>
      <c r="S42" s="835"/>
      <c r="T42" s="836"/>
      <c r="U42" s="837"/>
      <c r="V42" s="838">
        <f t="shared" ref="V42:V73" si="3">SUM(R42:U42)</f>
        <v>0</v>
      </c>
      <c r="W42" s="839"/>
    </row>
    <row r="43" spans="1:23" ht="21.75" customHeight="1" x14ac:dyDescent="0.35">
      <c r="A43" s="828"/>
      <c r="B43" s="829"/>
      <c r="C43" s="830" t="s">
        <v>346</v>
      </c>
      <c r="D43" s="831" t="s">
        <v>269</v>
      </c>
      <c r="E43" s="832"/>
      <c r="F43" s="340"/>
      <c r="G43" s="340"/>
      <c r="H43" s="340">
        <v>6000</v>
      </c>
      <c r="I43" s="340"/>
      <c r="J43" s="340"/>
      <c r="K43" s="340"/>
      <c r="L43" s="340"/>
      <c r="M43" s="340"/>
      <c r="N43" s="340"/>
      <c r="O43" s="340"/>
      <c r="P43" s="340"/>
      <c r="Q43" s="833"/>
      <c r="R43" s="834">
        <f t="shared" si="2"/>
        <v>6000</v>
      </c>
      <c r="S43" s="835"/>
      <c r="T43" s="836"/>
      <c r="U43" s="837"/>
      <c r="V43" s="838">
        <f t="shared" si="3"/>
        <v>6000</v>
      </c>
      <c r="W43" s="839"/>
    </row>
    <row r="44" spans="1:23" ht="18.75" customHeight="1" x14ac:dyDescent="0.35">
      <c r="A44" s="828"/>
      <c r="B44" s="829"/>
      <c r="C44" s="885" t="s">
        <v>376</v>
      </c>
      <c r="D44" s="878" t="s">
        <v>308</v>
      </c>
      <c r="E44" s="832"/>
      <c r="F44" s="340"/>
      <c r="G44" s="340"/>
      <c r="H44" s="340"/>
      <c r="I44" s="340"/>
      <c r="J44" s="340"/>
      <c r="K44" s="340">
        <v>1500</v>
      </c>
      <c r="L44" s="340"/>
      <c r="M44" s="340"/>
      <c r="N44" s="340"/>
      <c r="O44" s="340"/>
      <c r="P44" s="340"/>
      <c r="Q44" s="833"/>
      <c r="R44" s="834">
        <f t="shared" si="2"/>
        <v>1500</v>
      </c>
      <c r="S44" s="835"/>
      <c r="T44" s="836"/>
      <c r="U44" s="837"/>
      <c r="V44" s="838">
        <f t="shared" si="3"/>
        <v>1500</v>
      </c>
      <c r="W44" s="839"/>
    </row>
    <row r="45" spans="1:23" x14ac:dyDescent="0.35">
      <c r="A45" s="828"/>
      <c r="B45" s="882"/>
      <c r="C45" s="885" t="s">
        <v>303</v>
      </c>
      <c r="D45" s="831" t="s">
        <v>269</v>
      </c>
      <c r="E45" s="832">
        <v>39</v>
      </c>
      <c r="F45" s="340">
        <v>51266</v>
      </c>
      <c r="G45" s="340">
        <v>6072</v>
      </c>
      <c r="H45" s="340"/>
      <c r="I45" s="340"/>
      <c r="J45" s="340"/>
      <c r="K45" s="340"/>
      <c r="L45" s="340"/>
      <c r="M45" s="340"/>
      <c r="N45" s="340"/>
      <c r="O45" s="340"/>
      <c r="P45" s="340"/>
      <c r="Q45" s="833"/>
      <c r="R45" s="834">
        <f t="shared" si="2"/>
        <v>57338</v>
      </c>
      <c r="S45" s="901"/>
      <c r="T45" s="902"/>
      <c r="U45" s="903"/>
      <c r="V45" s="838">
        <f t="shared" si="3"/>
        <v>57338</v>
      </c>
      <c r="W45" s="839"/>
    </row>
    <row r="46" spans="1:23" x14ac:dyDescent="0.35">
      <c r="A46" s="899"/>
      <c r="B46" s="900"/>
      <c r="C46" s="887" t="s">
        <v>388</v>
      </c>
      <c r="D46" s="878" t="s">
        <v>383</v>
      </c>
      <c r="E46" s="832"/>
      <c r="F46" s="888"/>
      <c r="G46" s="888"/>
      <c r="H46" s="888"/>
      <c r="I46" s="888">
        <v>750</v>
      </c>
      <c r="J46" s="888"/>
      <c r="K46" s="888"/>
      <c r="L46" s="888"/>
      <c r="M46" s="888"/>
      <c r="N46" s="888"/>
      <c r="O46" s="888"/>
      <c r="P46" s="888"/>
      <c r="Q46" s="889"/>
      <c r="R46" s="834">
        <f t="shared" si="2"/>
        <v>750</v>
      </c>
      <c r="S46" s="890"/>
      <c r="T46" s="891"/>
      <c r="U46" s="892"/>
      <c r="V46" s="838">
        <f t="shared" si="3"/>
        <v>750</v>
      </c>
      <c r="W46" s="839"/>
    </row>
    <row r="47" spans="1:23" x14ac:dyDescent="0.35">
      <c r="A47" s="886"/>
      <c r="B47" s="877"/>
      <c r="C47" s="830" t="s">
        <v>552</v>
      </c>
      <c r="D47" s="878" t="s">
        <v>308</v>
      </c>
      <c r="E47" s="832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833"/>
      <c r="R47" s="834">
        <f t="shared" si="2"/>
        <v>0</v>
      </c>
      <c r="S47" s="835"/>
      <c r="T47" s="836"/>
      <c r="U47" s="833"/>
      <c r="V47" s="838">
        <f t="shared" si="3"/>
        <v>0</v>
      </c>
      <c r="W47" s="839"/>
    </row>
    <row r="48" spans="1:23" ht="36" x14ac:dyDescent="0.35">
      <c r="A48" s="828"/>
      <c r="B48" s="829"/>
      <c r="C48" s="880" t="s">
        <v>243</v>
      </c>
      <c r="D48" s="878" t="s">
        <v>269</v>
      </c>
      <c r="E48" s="881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833"/>
      <c r="R48" s="834">
        <f t="shared" si="2"/>
        <v>0</v>
      </c>
      <c r="S48" s="835"/>
      <c r="T48" s="836"/>
      <c r="U48" s="833">
        <f>SUM('4. Int.bev.'!Q7+'4. Int.bev.'!Q13+'4. Int.bev.'!Q24)</f>
        <v>1063591</v>
      </c>
      <c r="V48" s="838">
        <f t="shared" si="3"/>
        <v>1063591</v>
      </c>
      <c r="W48" s="839"/>
    </row>
    <row r="49" spans="1:23" ht="36" x14ac:dyDescent="0.35">
      <c r="A49" s="828"/>
      <c r="B49" s="879"/>
      <c r="C49" s="880" t="s">
        <v>243</v>
      </c>
      <c r="D49" s="878" t="s">
        <v>308</v>
      </c>
      <c r="E49" s="881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833"/>
      <c r="R49" s="834">
        <f t="shared" si="2"/>
        <v>0</v>
      </c>
      <c r="S49" s="835"/>
      <c r="T49" s="836"/>
      <c r="U49" s="833">
        <f>SUM('4. Int.bev.'!Q19)</f>
        <v>56134</v>
      </c>
      <c r="V49" s="838">
        <f t="shared" si="3"/>
        <v>56134</v>
      </c>
      <c r="W49" s="839"/>
    </row>
    <row r="50" spans="1:23" x14ac:dyDescent="0.35">
      <c r="A50" s="828"/>
      <c r="B50" s="879"/>
      <c r="C50" s="887" t="s">
        <v>387</v>
      </c>
      <c r="D50" s="878" t="s">
        <v>383</v>
      </c>
      <c r="E50" s="832"/>
      <c r="F50" s="888"/>
      <c r="G50" s="888"/>
      <c r="H50" s="888"/>
      <c r="I50" s="888">
        <v>2500</v>
      </c>
      <c r="J50" s="888"/>
      <c r="K50" s="888">
        <v>0</v>
      </c>
      <c r="L50" s="888"/>
      <c r="M50" s="888"/>
      <c r="N50" s="888"/>
      <c r="O50" s="888"/>
      <c r="P50" s="888"/>
      <c r="Q50" s="889"/>
      <c r="R50" s="834">
        <f t="shared" si="2"/>
        <v>2500</v>
      </c>
      <c r="S50" s="890"/>
      <c r="T50" s="891"/>
      <c r="U50" s="892"/>
      <c r="V50" s="838">
        <f t="shared" si="3"/>
        <v>2500</v>
      </c>
      <c r="W50" s="839"/>
    </row>
    <row r="51" spans="1:23" x14ac:dyDescent="0.35">
      <c r="A51" s="828"/>
      <c r="B51" s="879"/>
      <c r="C51" s="830" t="s">
        <v>338</v>
      </c>
      <c r="D51" s="831" t="s">
        <v>269</v>
      </c>
      <c r="E51" s="832"/>
      <c r="F51" s="340"/>
      <c r="G51" s="340"/>
      <c r="H51" s="340">
        <v>69170</v>
      </c>
      <c r="I51" s="340"/>
      <c r="J51" s="340"/>
      <c r="K51" s="340"/>
      <c r="L51" s="340">
        <v>10000</v>
      </c>
      <c r="M51" s="340"/>
      <c r="N51" s="340"/>
      <c r="O51" s="340"/>
      <c r="P51" s="340"/>
      <c r="Q51" s="833"/>
      <c r="R51" s="834">
        <f t="shared" si="2"/>
        <v>79170</v>
      </c>
      <c r="S51" s="835"/>
      <c r="T51" s="836"/>
      <c r="U51" s="837"/>
      <c r="V51" s="838">
        <f t="shared" si="3"/>
        <v>79170</v>
      </c>
      <c r="W51" s="839"/>
    </row>
    <row r="52" spans="1:23" x14ac:dyDescent="0.35">
      <c r="A52" s="886"/>
      <c r="B52" s="877"/>
      <c r="C52" s="830" t="s">
        <v>344</v>
      </c>
      <c r="D52" s="831" t="s">
        <v>269</v>
      </c>
      <c r="E52" s="832"/>
      <c r="F52" s="340"/>
      <c r="G52" s="340"/>
      <c r="H52" s="340">
        <v>70739</v>
      </c>
      <c r="I52" s="340"/>
      <c r="J52" s="340"/>
      <c r="K52" s="340"/>
      <c r="L52" s="340"/>
      <c r="M52" s="340"/>
      <c r="N52" s="340"/>
      <c r="O52" s="340"/>
      <c r="P52" s="340"/>
      <c r="Q52" s="833"/>
      <c r="R52" s="834">
        <f t="shared" si="2"/>
        <v>70739</v>
      </c>
      <c r="S52" s="835"/>
      <c r="T52" s="836"/>
      <c r="U52" s="837"/>
      <c r="V52" s="838">
        <f t="shared" si="3"/>
        <v>70739</v>
      </c>
      <c r="W52" s="839"/>
    </row>
    <row r="53" spans="1:23" x14ac:dyDescent="0.35">
      <c r="A53" s="828"/>
      <c r="B53" s="882"/>
      <c r="C53" s="830" t="s">
        <v>385</v>
      </c>
      <c r="D53" s="878" t="s">
        <v>383</v>
      </c>
      <c r="E53" s="832"/>
      <c r="F53" s="340"/>
      <c r="G53" s="340"/>
      <c r="H53" s="340"/>
      <c r="I53" s="340">
        <v>3000</v>
      </c>
      <c r="J53" s="340"/>
      <c r="K53" s="340">
        <v>0</v>
      </c>
      <c r="L53" s="340"/>
      <c r="M53" s="340"/>
      <c r="N53" s="340"/>
      <c r="O53" s="340"/>
      <c r="P53" s="340"/>
      <c r="Q53" s="833"/>
      <c r="R53" s="834">
        <f t="shared" si="2"/>
        <v>3000</v>
      </c>
      <c r="S53" s="835"/>
      <c r="T53" s="836"/>
      <c r="U53" s="837"/>
      <c r="V53" s="838">
        <f t="shared" si="3"/>
        <v>3000</v>
      </c>
      <c r="W53" s="839"/>
    </row>
    <row r="54" spans="1:23" x14ac:dyDescent="0.35">
      <c r="A54" s="828"/>
      <c r="B54" s="829"/>
      <c r="C54" s="830" t="s">
        <v>390</v>
      </c>
      <c r="D54" s="878" t="s">
        <v>383</v>
      </c>
      <c r="E54" s="832"/>
      <c r="F54" s="340"/>
      <c r="G54" s="340"/>
      <c r="H54" s="340"/>
      <c r="I54" s="340">
        <v>200</v>
      </c>
      <c r="J54" s="340"/>
      <c r="K54" s="340">
        <v>0</v>
      </c>
      <c r="L54" s="340"/>
      <c r="M54" s="340"/>
      <c r="N54" s="340"/>
      <c r="O54" s="340"/>
      <c r="P54" s="340"/>
      <c r="Q54" s="833"/>
      <c r="R54" s="834">
        <f t="shared" si="2"/>
        <v>200</v>
      </c>
      <c r="S54" s="835"/>
      <c r="T54" s="836"/>
      <c r="U54" s="837"/>
      <c r="V54" s="838">
        <f t="shared" si="3"/>
        <v>200</v>
      </c>
      <c r="W54" s="839"/>
    </row>
    <row r="55" spans="1:23" ht="54" x14ac:dyDescent="0.35">
      <c r="A55" s="828"/>
      <c r="B55" s="829"/>
      <c r="C55" s="885" t="s">
        <v>705</v>
      </c>
      <c r="D55" s="831" t="s">
        <v>269</v>
      </c>
      <c r="E55" s="832"/>
      <c r="F55" s="340"/>
      <c r="G55" s="340"/>
      <c r="H55" s="340"/>
      <c r="I55" s="340"/>
      <c r="J55" s="340"/>
      <c r="K55" s="340">
        <v>2000</v>
      </c>
      <c r="L55" s="340"/>
      <c r="M55" s="340"/>
      <c r="N55" s="340"/>
      <c r="O55" s="340"/>
      <c r="P55" s="340"/>
      <c r="Q55" s="833"/>
      <c r="R55" s="834">
        <f t="shared" si="2"/>
        <v>2000</v>
      </c>
      <c r="S55" s="835"/>
      <c r="T55" s="836"/>
      <c r="U55" s="837"/>
      <c r="V55" s="838">
        <f t="shared" si="3"/>
        <v>2000</v>
      </c>
      <c r="W55" s="839"/>
    </row>
    <row r="56" spans="1:23" x14ac:dyDescent="0.35">
      <c r="A56" s="828"/>
      <c r="B56" s="829"/>
      <c r="C56" s="880" t="s">
        <v>704</v>
      </c>
      <c r="D56" s="878" t="s">
        <v>383</v>
      </c>
      <c r="E56" s="881"/>
      <c r="F56" s="340"/>
      <c r="G56" s="340"/>
      <c r="H56" s="340"/>
      <c r="I56" s="340"/>
      <c r="J56" s="340"/>
      <c r="K56" s="340">
        <v>7000</v>
      </c>
      <c r="L56" s="340"/>
      <c r="M56" s="340"/>
      <c r="N56" s="340"/>
      <c r="O56" s="340"/>
      <c r="P56" s="340"/>
      <c r="Q56" s="833"/>
      <c r="R56" s="834">
        <f t="shared" si="2"/>
        <v>7000</v>
      </c>
      <c r="S56" s="835"/>
      <c r="T56" s="836"/>
      <c r="U56" s="833"/>
      <c r="V56" s="838">
        <f t="shared" si="3"/>
        <v>7000</v>
      </c>
      <c r="W56" s="839"/>
    </row>
    <row r="57" spans="1:23" x14ac:dyDescent="0.35">
      <c r="A57" s="828"/>
      <c r="B57" s="882"/>
      <c r="C57" s="830" t="s">
        <v>371</v>
      </c>
      <c r="D57" s="878" t="s">
        <v>308</v>
      </c>
      <c r="E57" s="832"/>
      <c r="F57" s="340"/>
      <c r="G57" s="340"/>
      <c r="H57" s="340">
        <v>12000</v>
      </c>
      <c r="I57" s="340"/>
      <c r="J57" s="340"/>
      <c r="K57" s="340"/>
      <c r="L57" s="340"/>
      <c r="M57" s="340"/>
      <c r="N57" s="340"/>
      <c r="O57" s="340"/>
      <c r="P57" s="340"/>
      <c r="Q57" s="833"/>
      <c r="R57" s="834">
        <f t="shared" si="2"/>
        <v>12000</v>
      </c>
      <c r="S57" s="835"/>
      <c r="T57" s="836"/>
      <c r="U57" s="837"/>
      <c r="V57" s="838">
        <f t="shared" si="3"/>
        <v>12000</v>
      </c>
      <c r="W57" s="839"/>
    </row>
    <row r="58" spans="1:23" x14ac:dyDescent="0.35">
      <c r="A58" s="828"/>
      <c r="B58" s="877"/>
      <c r="C58" s="885" t="s">
        <v>378</v>
      </c>
      <c r="D58" s="878" t="s">
        <v>308</v>
      </c>
      <c r="E58" s="832"/>
      <c r="F58" s="340"/>
      <c r="G58" s="340"/>
      <c r="H58" s="340">
        <v>2000</v>
      </c>
      <c r="I58" s="340"/>
      <c r="J58" s="340"/>
      <c r="K58" s="340"/>
      <c r="L58" s="340"/>
      <c r="M58" s="340"/>
      <c r="N58" s="340"/>
      <c r="O58" s="340"/>
      <c r="P58" s="340"/>
      <c r="Q58" s="833"/>
      <c r="R58" s="834">
        <f t="shared" si="2"/>
        <v>2000</v>
      </c>
      <c r="S58" s="835"/>
      <c r="T58" s="836"/>
      <c r="U58" s="837"/>
      <c r="V58" s="838">
        <f t="shared" si="3"/>
        <v>2000</v>
      </c>
      <c r="W58" s="839"/>
    </row>
    <row r="59" spans="1:23" ht="41.25" customHeight="1" x14ac:dyDescent="0.35">
      <c r="A59" s="828"/>
      <c r="B59" s="893"/>
      <c r="C59" s="885" t="s">
        <v>295</v>
      </c>
      <c r="D59" s="831" t="s">
        <v>269</v>
      </c>
      <c r="E59" s="832">
        <v>2</v>
      </c>
      <c r="F59" s="340">
        <v>17970</v>
      </c>
      <c r="G59" s="340">
        <v>3145</v>
      </c>
      <c r="H59" s="340">
        <v>508</v>
      </c>
      <c r="I59" s="340"/>
      <c r="J59" s="340"/>
      <c r="K59" s="340"/>
      <c r="L59" s="340">
        <v>2222</v>
      </c>
      <c r="M59" s="340"/>
      <c r="N59" s="340"/>
      <c r="O59" s="340"/>
      <c r="P59" s="340"/>
      <c r="Q59" s="833"/>
      <c r="R59" s="834">
        <f t="shared" si="2"/>
        <v>23845</v>
      </c>
      <c r="S59" s="835"/>
      <c r="T59" s="836"/>
      <c r="U59" s="837"/>
      <c r="V59" s="838">
        <f t="shared" si="3"/>
        <v>23845</v>
      </c>
      <c r="W59" s="839"/>
    </row>
    <row r="60" spans="1:23" ht="34.5" x14ac:dyDescent="0.35">
      <c r="A60" s="904"/>
      <c r="B60" s="829"/>
      <c r="C60" s="905" t="s">
        <v>379</v>
      </c>
      <c r="D60" s="878" t="s">
        <v>308</v>
      </c>
      <c r="E60" s="906">
        <v>22</v>
      </c>
      <c r="F60" s="340">
        <v>19740</v>
      </c>
      <c r="G60" s="340">
        <v>3454</v>
      </c>
      <c r="H60" s="340"/>
      <c r="I60" s="340"/>
      <c r="J60" s="340"/>
      <c r="K60" s="340"/>
      <c r="L60" s="340"/>
      <c r="M60" s="340"/>
      <c r="N60" s="340"/>
      <c r="O60" s="340"/>
      <c r="P60" s="340"/>
      <c r="Q60" s="833"/>
      <c r="R60" s="834">
        <f t="shared" si="2"/>
        <v>23194</v>
      </c>
      <c r="S60" s="835"/>
      <c r="T60" s="836"/>
      <c r="U60" s="837"/>
      <c r="V60" s="838">
        <f t="shared" si="3"/>
        <v>23194</v>
      </c>
      <c r="W60" s="839"/>
    </row>
    <row r="61" spans="1:23" ht="34.5" x14ac:dyDescent="0.35">
      <c r="A61" s="828"/>
      <c r="B61" s="882"/>
      <c r="C61" s="905" t="s">
        <v>380</v>
      </c>
      <c r="D61" s="878" t="s">
        <v>308</v>
      </c>
      <c r="E61" s="906">
        <v>3</v>
      </c>
      <c r="F61" s="340">
        <v>15100</v>
      </c>
      <c r="G61" s="340">
        <v>2643</v>
      </c>
      <c r="H61" s="340"/>
      <c r="I61" s="340"/>
      <c r="J61" s="340"/>
      <c r="K61" s="340"/>
      <c r="L61" s="340"/>
      <c r="M61" s="340"/>
      <c r="N61" s="340"/>
      <c r="O61" s="340"/>
      <c r="P61" s="340"/>
      <c r="Q61" s="833"/>
      <c r="R61" s="834">
        <f t="shared" si="2"/>
        <v>17743</v>
      </c>
      <c r="S61" s="835"/>
      <c r="T61" s="836"/>
      <c r="U61" s="837"/>
      <c r="V61" s="838">
        <f t="shared" si="3"/>
        <v>17743</v>
      </c>
      <c r="W61" s="839"/>
    </row>
    <row r="62" spans="1:23" ht="36" hidden="1" x14ac:dyDescent="0.35">
      <c r="A62" s="828"/>
      <c r="B62" s="882"/>
      <c r="C62" s="885" t="s">
        <v>637</v>
      </c>
      <c r="D62" s="878" t="s">
        <v>269</v>
      </c>
      <c r="E62" s="832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833"/>
      <c r="R62" s="834">
        <f t="shared" si="2"/>
        <v>0</v>
      </c>
      <c r="S62" s="835"/>
      <c r="T62" s="836"/>
      <c r="U62" s="837"/>
      <c r="V62" s="838">
        <f t="shared" si="3"/>
        <v>0</v>
      </c>
      <c r="W62" s="839"/>
    </row>
    <row r="63" spans="1:23" x14ac:dyDescent="0.35">
      <c r="A63" s="828"/>
      <c r="B63" s="882"/>
      <c r="C63" s="885" t="s">
        <v>707</v>
      </c>
      <c r="D63" s="878" t="s">
        <v>308</v>
      </c>
      <c r="E63" s="832"/>
      <c r="F63" s="340"/>
      <c r="G63" s="340"/>
      <c r="H63" s="340"/>
      <c r="I63" s="340"/>
      <c r="J63" s="340"/>
      <c r="K63" s="340">
        <v>20815</v>
      </c>
      <c r="L63" s="340"/>
      <c r="M63" s="340"/>
      <c r="N63" s="340"/>
      <c r="O63" s="340"/>
      <c r="P63" s="340"/>
      <c r="Q63" s="833"/>
      <c r="R63" s="834">
        <f t="shared" si="2"/>
        <v>20815</v>
      </c>
      <c r="S63" s="835"/>
      <c r="T63" s="836"/>
      <c r="U63" s="837"/>
      <c r="V63" s="838">
        <f t="shared" si="3"/>
        <v>20815</v>
      </c>
      <c r="W63" s="839"/>
    </row>
    <row r="64" spans="1:23" ht="24" customHeight="1" x14ac:dyDescent="0.35">
      <c r="A64" s="828"/>
      <c r="B64" s="829"/>
      <c r="C64" s="885" t="s">
        <v>709</v>
      </c>
      <c r="D64" s="831" t="s">
        <v>308</v>
      </c>
      <c r="E64" s="832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833">
        <v>32303</v>
      </c>
      <c r="R64" s="834">
        <f t="shared" si="2"/>
        <v>32303</v>
      </c>
      <c r="S64" s="835"/>
      <c r="T64" s="836"/>
      <c r="U64" s="837"/>
      <c r="V64" s="838">
        <f t="shared" si="3"/>
        <v>32303</v>
      </c>
      <c r="W64" s="839"/>
    </row>
    <row r="65" spans="1:23" hidden="1" x14ac:dyDescent="0.35">
      <c r="A65" s="828"/>
      <c r="B65" s="829"/>
      <c r="C65" s="830" t="s">
        <v>353</v>
      </c>
      <c r="D65" s="831" t="s">
        <v>269</v>
      </c>
      <c r="E65" s="832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833"/>
      <c r="R65" s="834">
        <f t="shared" si="2"/>
        <v>0</v>
      </c>
      <c r="S65" s="835"/>
      <c r="T65" s="836"/>
      <c r="U65" s="837"/>
      <c r="V65" s="838">
        <f t="shared" si="3"/>
        <v>0</v>
      </c>
      <c r="W65" s="839"/>
    </row>
    <row r="66" spans="1:23" hidden="1" x14ac:dyDescent="0.35">
      <c r="A66" s="828"/>
      <c r="B66" s="893"/>
      <c r="C66" s="885" t="s">
        <v>367</v>
      </c>
      <c r="D66" s="831" t="s">
        <v>269</v>
      </c>
      <c r="E66" s="832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833"/>
      <c r="R66" s="834">
        <f t="shared" si="2"/>
        <v>0</v>
      </c>
      <c r="S66" s="835"/>
      <c r="T66" s="836"/>
      <c r="U66" s="837"/>
      <c r="V66" s="838">
        <f t="shared" si="3"/>
        <v>0</v>
      </c>
      <c r="W66" s="839"/>
    </row>
    <row r="67" spans="1:23" ht="27" customHeight="1" x14ac:dyDescent="0.35">
      <c r="A67" s="828"/>
      <c r="B67" s="882"/>
      <c r="C67" s="885" t="s">
        <v>570</v>
      </c>
      <c r="D67" s="831" t="s">
        <v>269</v>
      </c>
      <c r="E67" s="832"/>
      <c r="F67" s="340"/>
      <c r="G67" s="340"/>
      <c r="H67" s="340"/>
      <c r="I67" s="340"/>
      <c r="J67" s="340"/>
      <c r="K67" s="340">
        <v>21500</v>
      </c>
      <c r="L67" s="340"/>
      <c r="M67" s="340"/>
      <c r="N67" s="340"/>
      <c r="O67" s="340"/>
      <c r="P67" s="340"/>
      <c r="Q67" s="833"/>
      <c r="R67" s="834">
        <f t="shared" si="2"/>
        <v>21500</v>
      </c>
      <c r="S67" s="835"/>
      <c r="T67" s="836"/>
      <c r="U67" s="837"/>
      <c r="V67" s="838">
        <f t="shared" si="3"/>
        <v>21500</v>
      </c>
      <c r="W67" s="839"/>
    </row>
    <row r="68" spans="1:23" hidden="1" x14ac:dyDescent="0.35">
      <c r="A68" s="828"/>
      <c r="B68" s="882"/>
      <c r="C68" s="830" t="s">
        <v>345</v>
      </c>
      <c r="D68" s="831" t="s">
        <v>269</v>
      </c>
      <c r="E68" s="832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833"/>
      <c r="R68" s="834">
        <f t="shared" si="2"/>
        <v>0</v>
      </c>
      <c r="S68" s="835"/>
      <c r="T68" s="836"/>
      <c r="U68" s="837"/>
      <c r="V68" s="838">
        <f t="shared" si="3"/>
        <v>0</v>
      </c>
      <c r="W68" s="839"/>
    </row>
    <row r="69" spans="1:23" ht="21.75" customHeight="1" x14ac:dyDescent="0.35">
      <c r="A69" s="828"/>
      <c r="B69" s="829"/>
      <c r="C69" s="885" t="s">
        <v>710</v>
      </c>
      <c r="D69" s="831" t="s">
        <v>269</v>
      </c>
      <c r="E69" s="832"/>
      <c r="F69" s="340"/>
      <c r="G69" s="340"/>
      <c r="H69" s="340">
        <v>42000</v>
      </c>
      <c r="I69" s="340"/>
      <c r="J69" s="340"/>
      <c r="K69" s="340"/>
      <c r="L69" s="340"/>
      <c r="M69" s="340"/>
      <c r="N69" s="340"/>
      <c r="O69" s="340"/>
      <c r="P69" s="340"/>
      <c r="Q69" s="833"/>
      <c r="R69" s="834">
        <f t="shared" si="2"/>
        <v>42000</v>
      </c>
      <c r="S69" s="835"/>
      <c r="T69" s="836"/>
      <c r="U69" s="837"/>
      <c r="V69" s="838">
        <f t="shared" si="3"/>
        <v>42000</v>
      </c>
      <c r="W69" s="839"/>
    </row>
    <row r="70" spans="1:23" x14ac:dyDescent="0.35">
      <c r="A70" s="828"/>
      <c r="B70" s="882"/>
      <c r="C70" s="894" t="s">
        <v>551</v>
      </c>
      <c r="D70" s="895" t="s">
        <v>269</v>
      </c>
      <c r="E70" s="832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833"/>
      <c r="R70" s="834">
        <f t="shared" si="2"/>
        <v>0</v>
      </c>
      <c r="S70" s="835"/>
      <c r="T70" s="836"/>
      <c r="U70" s="837"/>
      <c r="V70" s="838">
        <f t="shared" si="3"/>
        <v>0</v>
      </c>
      <c r="W70" s="839"/>
    </row>
    <row r="71" spans="1:23" ht="33.75" customHeight="1" x14ac:dyDescent="0.35">
      <c r="A71" s="828"/>
      <c r="B71" s="829"/>
      <c r="C71" s="830" t="s">
        <v>341</v>
      </c>
      <c r="D71" s="831" t="s">
        <v>269</v>
      </c>
      <c r="E71" s="832"/>
      <c r="F71" s="340"/>
      <c r="G71" s="340"/>
      <c r="H71" s="340">
        <v>3000</v>
      </c>
      <c r="I71" s="340"/>
      <c r="J71" s="340"/>
      <c r="K71" s="340"/>
      <c r="L71" s="340"/>
      <c r="M71" s="340"/>
      <c r="N71" s="340"/>
      <c r="O71" s="340"/>
      <c r="P71" s="340"/>
      <c r="Q71" s="833"/>
      <c r="R71" s="834">
        <f t="shared" si="2"/>
        <v>3000</v>
      </c>
      <c r="S71" s="835"/>
      <c r="T71" s="836"/>
      <c r="U71" s="837"/>
      <c r="V71" s="838">
        <f t="shared" si="3"/>
        <v>3000</v>
      </c>
      <c r="W71" s="839"/>
    </row>
    <row r="72" spans="1:23" ht="36" x14ac:dyDescent="0.35">
      <c r="A72" s="886"/>
      <c r="B72" s="877"/>
      <c r="C72" s="887" t="s">
        <v>384</v>
      </c>
      <c r="D72" s="878" t="s">
        <v>269</v>
      </c>
      <c r="E72" s="832"/>
      <c r="F72" s="888"/>
      <c r="G72" s="888"/>
      <c r="H72" s="888"/>
      <c r="I72" s="888">
        <v>16050</v>
      </c>
      <c r="J72" s="888"/>
      <c r="K72" s="888"/>
      <c r="L72" s="888"/>
      <c r="M72" s="888"/>
      <c r="N72" s="888"/>
      <c r="O72" s="888"/>
      <c r="P72" s="888"/>
      <c r="Q72" s="889"/>
      <c r="R72" s="834">
        <f t="shared" si="2"/>
        <v>16050</v>
      </c>
      <c r="S72" s="890"/>
      <c r="T72" s="891"/>
      <c r="U72" s="892"/>
      <c r="V72" s="838">
        <f t="shared" si="3"/>
        <v>16050</v>
      </c>
      <c r="W72" s="839"/>
    </row>
    <row r="73" spans="1:23" x14ac:dyDescent="0.35">
      <c r="A73" s="828"/>
      <c r="B73" s="829"/>
      <c r="C73" s="830" t="s">
        <v>354</v>
      </c>
      <c r="D73" s="831" t="s">
        <v>269</v>
      </c>
      <c r="E73" s="832"/>
      <c r="F73" s="340"/>
      <c r="G73" s="340"/>
      <c r="H73" s="340">
        <v>13545</v>
      </c>
      <c r="I73" s="340"/>
      <c r="J73" s="340"/>
      <c r="K73" s="340"/>
      <c r="L73" s="340"/>
      <c r="M73" s="340"/>
      <c r="N73" s="340"/>
      <c r="O73" s="340"/>
      <c r="P73" s="340"/>
      <c r="Q73" s="833"/>
      <c r="R73" s="834">
        <f t="shared" si="2"/>
        <v>13545</v>
      </c>
      <c r="S73" s="835"/>
      <c r="T73" s="836"/>
      <c r="U73" s="837"/>
      <c r="V73" s="838">
        <f t="shared" si="3"/>
        <v>13545</v>
      </c>
      <c r="W73" s="839"/>
    </row>
    <row r="74" spans="1:23" x14ac:dyDescent="0.35">
      <c r="A74" s="828"/>
      <c r="B74" s="829"/>
      <c r="C74" s="830" t="s">
        <v>343</v>
      </c>
      <c r="D74" s="831" t="s">
        <v>269</v>
      </c>
      <c r="E74" s="832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833"/>
      <c r="R74" s="834">
        <f t="shared" ref="R74:R105" si="4">SUM(F74:Q74)</f>
        <v>0</v>
      </c>
      <c r="S74" s="835"/>
      <c r="T74" s="836"/>
      <c r="U74" s="837"/>
      <c r="V74" s="838">
        <f t="shared" ref="V74:V102" si="5">SUM(R74:U74)</f>
        <v>0</v>
      </c>
      <c r="W74" s="839"/>
    </row>
    <row r="75" spans="1:23" x14ac:dyDescent="0.35">
      <c r="A75" s="828"/>
      <c r="B75" s="882"/>
      <c r="C75" s="885" t="s">
        <v>706</v>
      </c>
      <c r="D75" s="831"/>
      <c r="E75" s="832"/>
      <c r="F75" s="340"/>
      <c r="G75" s="340"/>
      <c r="H75" s="340"/>
      <c r="I75" s="340"/>
      <c r="J75" s="340"/>
      <c r="K75" s="340">
        <v>15320</v>
      </c>
      <c r="L75" s="340"/>
      <c r="M75" s="340"/>
      <c r="N75" s="340"/>
      <c r="O75" s="340"/>
      <c r="P75" s="340"/>
      <c r="Q75" s="833"/>
      <c r="R75" s="834">
        <f t="shared" si="4"/>
        <v>15320</v>
      </c>
      <c r="S75" s="835"/>
      <c r="T75" s="836"/>
      <c r="U75" s="837"/>
      <c r="V75" s="838">
        <f t="shared" si="5"/>
        <v>15320</v>
      </c>
      <c r="W75" s="839"/>
    </row>
    <row r="76" spans="1:23" x14ac:dyDescent="0.35">
      <c r="A76" s="828"/>
      <c r="B76" s="882"/>
      <c r="C76" s="885" t="s">
        <v>365</v>
      </c>
      <c r="D76" s="831" t="s">
        <v>269</v>
      </c>
      <c r="E76" s="832"/>
      <c r="F76" s="340"/>
      <c r="G76" s="340"/>
      <c r="H76" s="340"/>
      <c r="I76" s="340">
        <v>0</v>
      </c>
      <c r="J76" s="340"/>
      <c r="K76" s="340">
        <v>81444</v>
      </c>
      <c r="L76" s="340"/>
      <c r="M76" s="340"/>
      <c r="N76" s="340"/>
      <c r="O76" s="340"/>
      <c r="P76" s="340"/>
      <c r="Q76" s="833"/>
      <c r="R76" s="834">
        <f t="shared" si="4"/>
        <v>81444</v>
      </c>
      <c r="S76" s="835"/>
      <c r="T76" s="836"/>
      <c r="U76" s="837"/>
      <c r="V76" s="838">
        <f t="shared" si="5"/>
        <v>81444</v>
      </c>
      <c r="W76" s="839"/>
    </row>
    <row r="77" spans="1:23" x14ac:dyDescent="0.35">
      <c r="A77" s="828"/>
      <c r="B77" s="893"/>
      <c r="C77" s="885" t="s">
        <v>373</v>
      </c>
      <c r="D77" s="878" t="s">
        <v>308</v>
      </c>
      <c r="E77" s="832"/>
      <c r="F77" s="340"/>
      <c r="G77" s="340"/>
      <c r="H77" s="340"/>
      <c r="I77" s="340">
        <v>0</v>
      </c>
      <c r="J77" s="340"/>
      <c r="K77" s="340">
        <v>25933</v>
      </c>
      <c r="L77" s="340"/>
      <c r="M77" s="340"/>
      <c r="N77" s="340"/>
      <c r="O77" s="340"/>
      <c r="P77" s="340"/>
      <c r="Q77" s="833"/>
      <c r="R77" s="834">
        <f t="shared" si="4"/>
        <v>25933</v>
      </c>
      <c r="S77" s="835"/>
      <c r="T77" s="836"/>
      <c r="U77" s="837"/>
      <c r="V77" s="838">
        <f t="shared" si="5"/>
        <v>25933</v>
      </c>
      <c r="W77" s="839"/>
    </row>
    <row r="78" spans="1:23" ht="36" x14ac:dyDescent="0.35">
      <c r="A78" s="828"/>
      <c r="B78" s="893"/>
      <c r="C78" s="885" t="s">
        <v>556</v>
      </c>
      <c r="D78" s="878" t="s">
        <v>308</v>
      </c>
      <c r="E78" s="832"/>
      <c r="F78" s="340"/>
      <c r="G78" s="340"/>
      <c r="H78" s="340"/>
      <c r="I78" s="340">
        <v>0</v>
      </c>
      <c r="J78" s="340"/>
      <c r="K78" s="340">
        <v>4953</v>
      </c>
      <c r="L78" s="340"/>
      <c r="M78" s="340"/>
      <c r="N78" s="340"/>
      <c r="O78" s="340"/>
      <c r="P78" s="340"/>
      <c r="Q78" s="833"/>
      <c r="R78" s="834">
        <f t="shared" si="4"/>
        <v>4953</v>
      </c>
      <c r="S78" s="835"/>
      <c r="T78" s="836"/>
      <c r="U78" s="837"/>
      <c r="V78" s="838">
        <f t="shared" si="5"/>
        <v>4953</v>
      </c>
      <c r="W78" s="839"/>
    </row>
    <row r="79" spans="1:23" ht="36" x14ac:dyDescent="0.35">
      <c r="A79" s="828"/>
      <c r="B79" s="829"/>
      <c r="C79" s="885" t="s">
        <v>642</v>
      </c>
      <c r="D79" s="878" t="s">
        <v>308</v>
      </c>
      <c r="E79" s="832"/>
      <c r="F79" s="340"/>
      <c r="G79" s="340"/>
      <c r="H79" s="340">
        <v>3500</v>
      </c>
      <c r="I79" s="340"/>
      <c r="J79" s="340"/>
      <c r="K79" s="340"/>
      <c r="L79" s="340">
        <v>39605</v>
      </c>
      <c r="M79" s="340"/>
      <c r="N79" s="340"/>
      <c r="O79" s="340"/>
      <c r="P79" s="340"/>
      <c r="Q79" s="833">
        <v>0</v>
      </c>
      <c r="R79" s="834">
        <f t="shared" si="4"/>
        <v>43105</v>
      </c>
      <c r="S79" s="835"/>
      <c r="T79" s="836"/>
      <c r="U79" s="837"/>
      <c r="V79" s="838">
        <f t="shared" si="5"/>
        <v>43105</v>
      </c>
      <c r="W79" s="839"/>
    </row>
    <row r="80" spans="1:23" x14ac:dyDescent="0.35">
      <c r="A80" s="899"/>
      <c r="B80" s="900"/>
      <c r="C80" s="885" t="s">
        <v>618</v>
      </c>
      <c r="D80" s="831" t="s">
        <v>308</v>
      </c>
      <c r="E80" s="832"/>
      <c r="F80" s="340"/>
      <c r="G80" s="340"/>
      <c r="H80" s="340">
        <v>4500</v>
      </c>
      <c r="I80" s="340"/>
      <c r="J80" s="340"/>
      <c r="K80" s="340"/>
      <c r="L80" s="340">
        <v>871012</v>
      </c>
      <c r="M80" s="340"/>
      <c r="N80" s="340"/>
      <c r="O80" s="340"/>
      <c r="P80" s="340"/>
      <c r="Q80" s="833">
        <v>0</v>
      </c>
      <c r="R80" s="834">
        <f t="shared" si="4"/>
        <v>875512</v>
      </c>
      <c r="S80" s="835"/>
      <c r="T80" s="836"/>
      <c r="U80" s="837"/>
      <c r="V80" s="838">
        <f t="shared" si="5"/>
        <v>875512</v>
      </c>
      <c r="W80" s="839"/>
    </row>
    <row r="81" spans="1:23" x14ac:dyDescent="0.35">
      <c r="A81" s="828"/>
      <c r="B81" s="829"/>
      <c r="C81" s="885" t="s">
        <v>643</v>
      </c>
      <c r="D81" s="831" t="s">
        <v>308</v>
      </c>
      <c r="E81" s="832"/>
      <c r="F81" s="340"/>
      <c r="G81" s="340"/>
      <c r="H81" s="340">
        <v>3000</v>
      </c>
      <c r="I81" s="340"/>
      <c r="J81" s="340"/>
      <c r="K81" s="340"/>
      <c r="L81" s="340"/>
      <c r="M81" s="340"/>
      <c r="N81" s="340"/>
      <c r="O81" s="340"/>
      <c r="P81" s="340"/>
      <c r="Q81" s="833">
        <v>164258</v>
      </c>
      <c r="R81" s="834">
        <f t="shared" si="4"/>
        <v>167258</v>
      </c>
      <c r="S81" s="835"/>
      <c r="T81" s="836"/>
      <c r="U81" s="837"/>
      <c r="V81" s="838">
        <f t="shared" si="5"/>
        <v>167258</v>
      </c>
      <c r="W81" s="839"/>
    </row>
    <row r="82" spans="1:23" hidden="1" x14ac:dyDescent="0.35">
      <c r="A82" s="904"/>
      <c r="B82" s="829"/>
      <c r="C82" s="885" t="s">
        <v>679</v>
      </c>
      <c r="D82" s="831" t="s">
        <v>308</v>
      </c>
      <c r="E82" s="832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833">
        <v>0</v>
      </c>
      <c r="R82" s="834">
        <f t="shared" si="4"/>
        <v>0</v>
      </c>
      <c r="S82" s="835"/>
      <c r="T82" s="836"/>
      <c r="U82" s="837"/>
      <c r="V82" s="838">
        <f t="shared" si="5"/>
        <v>0</v>
      </c>
      <c r="W82" s="839"/>
    </row>
    <row r="83" spans="1:23" ht="36" hidden="1" x14ac:dyDescent="0.35">
      <c r="A83" s="828"/>
      <c r="B83" s="829"/>
      <c r="C83" s="885" t="s">
        <v>644</v>
      </c>
      <c r="D83" s="831" t="s">
        <v>308</v>
      </c>
      <c r="E83" s="832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833">
        <v>0</v>
      </c>
      <c r="R83" s="834">
        <f t="shared" si="4"/>
        <v>0</v>
      </c>
      <c r="S83" s="835"/>
      <c r="T83" s="836"/>
      <c r="U83" s="837"/>
      <c r="V83" s="838">
        <f t="shared" si="5"/>
        <v>0</v>
      </c>
      <c r="W83" s="839"/>
    </row>
    <row r="84" spans="1:23" ht="36" hidden="1" x14ac:dyDescent="0.35">
      <c r="A84" s="828"/>
      <c r="B84" s="829"/>
      <c r="C84" s="885" t="s">
        <v>685</v>
      </c>
      <c r="D84" s="831" t="s">
        <v>308</v>
      </c>
      <c r="E84" s="832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833">
        <v>0</v>
      </c>
      <c r="R84" s="834">
        <f t="shared" si="4"/>
        <v>0</v>
      </c>
      <c r="S84" s="835"/>
      <c r="T84" s="836"/>
      <c r="U84" s="837"/>
      <c r="V84" s="838">
        <f t="shared" si="5"/>
        <v>0</v>
      </c>
      <c r="W84" s="839"/>
    </row>
    <row r="85" spans="1:23" ht="16.5" customHeight="1" x14ac:dyDescent="0.35">
      <c r="A85" s="828"/>
      <c r="B85" s="882"/>
      <c r="C85" s="885" t="s">
        <v>645</v>
      </c>
      <c r="D85" s="831" t="s">
        <v>308</v>
      </c>
      <c r="E85" s="832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833">
        <v>33525</v>
      </c>
      <c r="R85" s="834">
        <f t="shared" si="4"/>
        <v>33525</v>
      </c>
      <c r="S85" s="835"/>
      <c r="T85" s="836"/>
      <c r="U85" s="837"/>
      <c r="V85" s="838">
        <f t="shared" si="5"/>
        <v>33525</v>
      </c>
      <c r="W85" s="839"/>
    </row>
    <row r="86" spans="1:23" ht="43.5" customHeight="1" x14ac:dyDescent="0.35">
      <c r="A86" s="828"/>
      <c r="B86" s="882"/>
      <c r="C86" s="885" t="s">
        <v>646</v>
      </c>
      <c r="D86" s="831" t="s">
        <v>308</v>
      </c>
      <c r="E86" s="832"/>
      <c r="F86" s="340"/>
      <c r="G86" s="340"/>
      <c r="H86" s="340"/>
      <c r="I86" s="340"/>
      <c r="J86" s="340"/>
      <c r="K86" s="340"/>
      <c r="L86" s="340">
        <v>12700</v>
      </c>
      <c r="M86" s="340"/>
      <c r="N86" s="340"/>
      <c r="O86" s="340"/>
      <c r="P86" s="340"/>
      <c r="Q86" s="833">
        <v>16213</v>
      </c>
      <c r="R86" s="834">
        <f t="shared" si="4"/>
        <v>28913</v>
      </c>
      <c r="S86" s="835"/>
      <c r="T86" s="836"/>
      <c r="U86" s="837"/>
      <c r="V86" s="838">
        <f t="shared" si="5"/>
        <v>28913</v>
      </c>
      <c r="W86" s="839"/>
    </row>
    <row r="87" spans="1:23" ht="33.75" hidden="1" customHeight="1" x14ac:dyDescent="0.35">
      <c r="A87" s="828"/>
      <c r="B87" s="882"/>
      <c r="C87" s="830" t="s">
        <v>347</v>
      </c>
      <c r="D87" s="831" t="s">
        <v>269</v>
      </c>
      <c r="E87" s="832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833"/>
      <c r="R87" s="834">
        <f t="shared" si="4"/>
        <v>0</v>
      </c>
      <c r="S87" s="835"/>
      <c r="T87" s="836"/>
      <c r="U87" s="837"/>
      <c r="V87" s="838">
        <f t="shared" si="5"/>
        <v>0</v>
      </c>
      <c r="W87" s="839"/>
    </row>
    <row r="88" spans="1:23" ht="36" x14ac:dyDescent="0.35">
      <c r="A88" s="828"/>
      <c r="B88" s="882"/>
      <c r="C88" s="907" t="s">
        <v>557</v>
      </c>
      <c r="D88" s="831" t="s">
        <v>269</v>
      </c>
      <c r="E88" s="908"/>
      <c r="F88" s="340"/>
      <c r="G88" s="340"/>
      <c r="H88" s="340">
        <v>36281</v>
      </c>
      <c r="I88" s="340"/>
      <c r="J88" s="340"/>
      <c r="K88" s="340"/>
      <c r="L88" s="340"/>
      <c r="M88" s="340"/>
      <c r="N88" s="340"/>
      <c r="O88" s="340"/>
      <c r="P88" s="340"/>
      <c r="Q88" s="833"/>
      <c r="R88" s="834">
        <f t="shared" si="4"/>
        <v>36281</v>
      </c>
      <c r="S88" s="901"/>
      <c r="T88" s="902"/>
      <c r="U88" s="903"/>
      <c r="V88" s="838">
        <f t="shared" si="5"/>
        <v>36281</v>
      </c>
      <c r="W88" s="839"/>
    </row>
    <row r="89" spans="1:23" x14ac:dyDescent="0.35">
      <c r="A89" s="828"/>
      <c r="B89" s="882"/>
      <c r="C89" s="830" t="s">
        <v>382</v>
      </c>
      <c r="D89" s="878" t="s">
        <v>308</v>
      </c>
      <c r="E89" s="832"/>
      <c r="F89" s="340"/>
      <c r="G89" s="340"/>
      <c r="H89" s="340">
        <v>8000</v>
      </c>
      <c r="I89" s="340"/>
      <c r="J89" s="340"/>
      <c r="K89" s="340"/>
      <c r="L89" s="340"/>
      <c r="M89" s="340"/>
      <c r="N89" s="340"/>
      <c r="O89" s="340"/>
      <c r="P89" s="340"/>
      <c r="Q89" s="833"/>
      <c r="R89" s="834">
        <f t="shared" si="4"/>
        <v>8000</v>
      </c>
      <c r="S89" s="835"/>
      <c r="T89" s="836"/>
      <c r="U89" s="837"/>
      <c r="V89" s="838">
        <f t="shared" si="5"/>
        <v>8000</v>
      </c>
      <c r="W89" s="839"/>
    </row>
    <row r="90" spans="1:23" x14ac:dyDescent="0.35">
      <c r="A90" s="828"/>
      <c r="B90" s="882"/>
      <c r="C90" s="830" t="s">
        <v>381</v>
      </c>
      <c r="D90" s="878" t="s">
        <v>308</v>
      </c>
      <c r="E90" s="832"/>
      <c r="F90" s="340">
        <v>1270</v>
      </c>
      <c r="G90" s="340">
        <v>222</v>
      </c>
      <c r="H90" s="340">
        <v>1000</v>
      </c>
      <c r="I90" s="340"/>
      <c r="J90" s="340"/>
      <c r="K90" s="340"/>
      <c r="L90" s="340"/>
      <c r="M90" s="340"/>
      <c r="N90" s="340"/>
      <c r="O90" s="340"/>
      <c r="P90" s="340"/>
      <c r="Q90" s="833"/>
      <c r="R90" s="834">
        <f t="shared" si="4"/>
        <v>2492</v>
      </c>
      <c r="S90" s="835"/>
      <c r="T90" s="836"/>
      <c r="U90" s="837"/>
      <c r="V90" s="838">
        <f t="shared" si="5"/>
        <v>2492</v>
      </c>
      <c r="W90" s="839"/>
    </row>
    <row r="91" spans="1:23" x14ac:dyDescent="0.35">
      <c r="A91" s="828"/>
      <c r="B91" s="882"/>
      <c r="C91" s="830" t="s">
        <v>296</v>
      </c>
      <c r="D91" s="831" t="s">
        <v>269</v>
      </c>
      <c r="E91" s="832"/>
      <c r="F91" s="340"/>
      <c r="G91" s="340"/>
      <c r="H91" s="340">
        <v>85384</v>
      </c>
      <c r="I91" s="340"/>
      <c r="J91" s="340"/>
      <c r="K91" s="340"/>
      <c r="L91" s="340"/>
      <c r="M91" s="340"/>
      <c r="N91" s="340"/>
      <c r="O91" s="340"/>
      <c r="P91" s="340"/>
      <c r="Q91" s="833"/>
      <c r="R91" s="834">
        <f t="shared" si="4"/>
        <v>85384</v>
      </c>
      <c r="S91" s="835"/>
      <c r="T91" s="836"/>
      <c r="U91" s="837"/>
      <c r="V91" s="838">
        <f t="shared" si="5"/>
        <v>85384</v>
      </c>
      <c r="W91" s="839"/>
    </row>
    <row r="92" spans="1:23" x14ac:dyDescent="0.35">
      <c r="A92" s="828"/>
      <c r="B92" s="829"/>
      <c r="C92" s="830" t="s">
        <v>639</v>
      </c>
      <c r="D92" s="878" t="s">
        <v>308</v>
      </c>
      <c r="E92" s="832"/>
      <c r="F92" s="340"/>
      <c r="G92" s="340"/>
      <c r="H92" s="340"/>
      <c r="I92" s="340"/>
      <c r="J92" s="340"/>
      <c r="K92" s="340">
        <v>150</v>
      </c>
      <c r="L92" s="340"/>
      <c r="M92" s="340"/>
      <c r="N92" s="340"/>
      <c r="O92" s="340"/>
      <c r="P92" s="340"/>
      <c r="Q92" s="833"/>
      <c r="R92" s="834">
        <f t="shared" si="4"/>
        <v>150</v>
      </c>
      <c r="S92" s="835"/>
      <c r="T92" s="836"/>
      <c r="U92" s="837"/>
      <c r="V92" s="838">
        <f t="shared" si="5"/>
        <v>150</v>
      </c>
      <c r="W92" s="839"/>
    </row>
    <row r="93" spans="1:23" x14ac:dyDescent="0.35">
      <c r="A93" s="828"/>
      <c r="B93" s="882"/>
      <c r="C93" s="885" t="s">
        <v>359</v>
      </c>
      <c r="D93" s="831" t="s">
        <v>269</v>
      </c>
      <c r="E93" s="832"/>
      <c r="F93" s="340"/>
      <c r="G93" s="340"/>
      <c r="H93" s="340"/>
      <c r="I93" s="340"/>
      <c r="J93" s="340">
        <v>1440</v>
      </c>
      <c r="K93" s="340"/>
      <c r="L93" s="340"/>
      <c r="M93" s="340"/>
      <c r="N93" s="340"/>
      <c r="O93" s="340"/>
      <c r="P93" s="340"/>
      <c r="Q93" s="833"/>
      <c r="R93" s="834">
        <f t="shared" si="4"/>
        <v>1440</v>
      </c>
      <c r="S93" s="835"/>
      <c r="T93" s="836"/>
      <c r="U93" s="837"/>
      <c r="V93" s="838">
        <f t="shared" si="5"/>
        <v>1440</v>
      </c>
      <c r="W93" s="839"/>
    </row>
    <row r="94" spans="1:23" ht="36" x14ac:dyDescent="0.35">
      <c r="A94" s="909" t="s">
        <v>339</v>
      </c>
      <c r="B94" s="910"/>
      <c r="C94" s="956" t="s">
        <v>360</v>
      </c>
      <c r="D94" s="911" t="s">
        <v>269</v>
      </c>
      <c r="E94" s="912"/>
      <c r="F94" s="772"/>
      <c r="G94" s="772"/>
      <c r="H94" s="772"/>
      <c r="I94" s="772"/>
      <c r="J94" s="772">
        <v>29631</v>
      </c>
      <c r="K94" s="772"/>
      <c r="L94" s="772"/>
      <c r="M94" s="772"/>
      <c r="N94" s="772"/>
      <c r="O94" s="772"/>
      <c r="P94" s="772"/>
      <c r="Q94" s="913"/>
      <c r="R94" s="834">
        <f t="shared" si="4"/>
        <v>29631</v>
      </c>
      <c r="S94" s="914"/>
      <c r="T94" s="915"/>
      <c r="U94" s="916"/>
      <c r="V94" s="838">
        <f t="shared" si="5"/>
        <v>29631</v>
      </c>
      <c r="W94" s="839"/>
    </row>
    <row r="95" spans="1:23" ht="36" x14ac:dyDescent="0.35">
      <c r="A95" s="828"/>
      <c r="B95" s="882"/>
      <c r="C95" s="885" t="s">
        <v>361</v>
      </c>
      <c r="D95" s="831" t="s">
        <v>269</v>
      </c>
      <c r="E95" s="832"/>
      <c r="F95" s="340"/>
      <c r="G95" s="340"/>
      <c r="H95" s="340"/>
      <c r="I95" s="340"/>
      <c r="J95" s="340">
        <v>2400</v>
      </c>
      <c r="K95" s="340"/>
      <c r="L95" s="340"/>
      <c r="M95" s="340"/>
      <c r="N95" s="340"/>
      <c r="O95" s="340"/>
      <c r="P95" s="340"/>
      <c r="Q95" s="833"/>
      <c r="R95" s="834">
        <f t="shared" si="4"/>
        <v>2400</v>
      </c>
      <c r="S95" s="835"/>
      <c r="T95" s="836"/>
      <c r="U95" s="837"/>
      <c r="V95" s="838">
        <f t="shared" si="5"/>
        <v>2400</v>
      </c>
      <c r="W95" s="839"/>
    </row>
    <row r="96" spans="1:23" x14ac:dyDescent="0.35">
      <c r="A96" s="828"/>
      <c r="B96" s="884"/>
      <c r="C96" s="885" t="s">
        <v>364</v>
      </c>
      <c r="D96" s="831" t="s">
        <v>269</v>
      </c>
      <c r="E96" s="832"/>
      <c r="F96" s="340"/>
      <c r="G96" s="340"/>
      <c r="H96" s="340"/>
      <c r="I96" s="340"/>
      <c r="J96" s="340">
        <v>576</v>
      </c>
      <c r="K96" s="340"/>
      <c r="L96" s="340"/>
      <c r="M96" s="340"/>
      <c r="N96" s="340"/>
      <c r="O96" s="340"/>
      <c r="P96" s="340"/>
      <c r="Q96" s="833"/>
      <c r="R96" s="834">
        <f t="shared" si="4"/>
        <v>576</v>
      </c>
      <c r="S96" s="835"/>
      <c r="T96" s="836"/>
      <c r="U96" s="837"/>
      <c r="V96" s="838">
        <f t="shared" si="5"/>
        <v>576</v>
      </c>
      <c r="W96" s="839"/>
    </row>
    <row r="97" spans="1:23" x14ac:dyDescent="0.35">
      <c r="A97" s="917"/>
      <c r="B97" s="918"/>
      <c r="C97" s="885" t="s">
        <v>362</v>
      </c>
      <c r="D97" s="919" t="s">
        <v>269</v>
      </c>
      <c r="E97" s="920"/>
      <c r="F97" s="921"/>
      <c r="G97" s="921"/>
      <c r="H97" s="921"/>
      <c r="I97" s="921"/>
      <c r="J97" s="921">
        <v>4881</v>
      </c>
      <c r="K97" s="921"/>
      <c r="L97" s="921"/>
      <c r="M97" s="921"/>
      <c r="N97" s="921"/>
      <c r="O97" s="921"/>
      <c r="P97" s="921"/>
      <c r="Q97" s="925"/>
      <c r="R97" s="834">
        <f t="shared" si="4"/>
        <v>4881</v>
      </c>
      <c r="S97" s="922"/>
      <c r="T97" s="923"/>
      <c r="U97" s="924"/>
      <c r="V97" s="838">
        <f t="shared" si="5"/>
        <v>4881</v>
      </c>
      <c r="W97" s="839"/>
    </row>
    <row r="98" spans="1:23" ht="36" x14ac:dyDescent="0.35">
      <c r="A98" s="917"/>
      <c r="B98" s="918"/>
      <c r="C98" s="885" t="s">
        <v>358</v>
      </c>
      <c r="D98" s="919" t="s">
        <v>269</v>
      </c>
      <c r="E98" s="920"/>
      <c r="F98" s="921"/>
      <c r="G98" s="921"/>
      <c r="H98" s="921"/>
      <c r="I98" s="921"/>
      <c r="J98" s="921">
        <v>143019</v>
      </c>
      <c r="K98" s="921"/>
      <c r="L98" s="921"/>
      <c r="M98" s="921"/>
      <c r="N98" s="921"/>
      <c r="O98" s="921"/>
      <c r="P98" s="921"/>
      <c r="Q98" s="925"/>
      <c r="R98" s="834">
        <f t="shared" si="4"/>
        <v>143019</v>
      </c>
      <c r="S98" s="922"/>
      <c r="T98" s="923"/>
      <c r="U98" s="924"/>
      <c r="V98" s="838">
        <f t="shared" si="5"/>
        <v>143019</v>
      </c>
      <c r="W98" s="839"/>
    </row>
    <row r="99" spans="1:23" ht="36" x14ac:dyDescent="0.35">
      <c r="A99" s="917"/>
      <c r="B99" s="918"/>
      <c r="C99" s="885" t="s">
        <v>357</v>
      </c>
      <c r="D99" s="919" t="s">
        <v>269</v>
      </c>
      <c r="E99" s="920"/>
      <c r="F99" s="921"/>
      <c r="G99" s="921"/>
      <c r="H99" s="921"/>
      <c r="I99" s="921"/>
      <c r="J99" s="921">
        <v>122795</v>
      </c>
      <c r="K99" s="921"/>
      <c r="L99" s="921"/>
      <c r="M99" s="921"/>
      <c r="N99" s="921"/>
      <c r="O99" s="921"/>
      <c r="P99" s="921"/>
      <c r="Q99" s="925"/>
      <c r="R99" s="834">
        <f t="shared" si="4"/>
        <v>122795</v>
      </c>
      <c r="S99" s="922"/>
      <c r="T99" s="923"/>
      <c r="U99" s="924"/>
      <c r="V99" s="838">
        <f t="shared" si="5"/>
        <v>122795</v>
      </c>
      <c r="W99" s="839"/>
    </row>
    <row r="100" spans="1:23" x14ac:dyDescent="0.35">
      <c r="A100" s="917"/>
      <c r="B100" s="918"/>
      <c r="C100" s="885" t="s">
        <v>363</v>
      </c>
      <c r="D100" s="960"/>
      <c r="E100" s="920"/>
      <c r="F100" s="921"/>
      <c r="G100" s="921"/>
      <c r="H100" s="921"/>
      <c r="I100" s="921"/>
      <c r="J100" s="921">
        <v>1502</v>
      </c>
      <c r="K100" s="921"/>
      <c r="L100" s="921"/>
      <c r="M100" s="921"/>
      <c r="N100" s="921"/>
      <c r="O100" s="921"/>
      <c r="P100" s="921"/>
      <c r="Q100" s="925"/>
      <c r="R100" s="834">
        <f t="shared" si="4"/>
        <v>1502</v>
      </c>
      <c r="S100" s="922"/>
      <c r="T100" s="923"/>
      <c r="U100" s="924"/>
      <c r="V100" s="838">
        <f t="shared" si="5"/>
        <v>1502</v>
      </c>
      <c r="W100" s="839"/>
    </row>
    <row r="101" spans="1:23" ht="36" x14ac:dyDescent="0.35">
      <c r="A101" s="917"/>
      <c r="B101" s="918"/>
      <c r="C101" s="885" t="s">
        <v>702</v>
      </c>
      <c r="D101" s="919" t="s">
        <v>269</v>
      </c>
      <c r="E101" s="920"/>
      <c r="F101" s="921"/>
      <c r="G101" s="921"/>
      <c r="H101" s="921"/>
      <c r="I101" s="921"/>
      <c r="J101" s="921"/>
      <c r="K101" s="921">
        <v>41000</v>
      </c>
      <c r="L101" s="921"/>
      <c r="M101" s="921"/>
      <c r="N101" s="921"/>
      <c r="O101" s="921"/>
      <c r="P101" s="921"/>
      <c r="Q101" s="925"/>
      <c r="R101" s="834">
        <f t="shared" si="4"/>
        <v>41000</v>
      </c>
      <c r="S101" s="922"/>
      <c r="T101" s="923"/>
      <c r="U101" s="924"/>
      <c r="V101" s="838">
        <f t="shared" si="5"/>
        <v>41000</v>
      </c>
      <c r="W101" s="839"/>
    </row>
    <row r="102" spans="1:23" ht="18.75" thickBot="1" x14ac:dyDescent="0.4">
      <c r="A102" s="917"/>
      <c r="B102" s="918"/>
      <c r="C102" s="830" t="s">
        <v>340</v>
      </c>
      <c r="D102" s="919" t="s">
        <v>269</v>
      </c>
      <c r="E102" s="920"/>
      <c r="F102" s="921"/>
      <c r="G102" s="921"/>
      <c r="H102" s="921">
        <v>72450</v>
      </c>
      <c r="I102" s="921"/>
      <c r="J102" s="921"/>
      <c r="K102" s="921"/>
      <c r="L102" s="921"/>
      <c r="M102" s="921"/>
      <c r="N102" s="921"/>
      <c r="O102" s="921"/>
      <c r="P102" s="921"/>
      <c r="Q102" s="925"/>
      <c r="R102" s="926">
        <f t="shared" si="4"/>
        <v>72450</v>
      </c>
      <c r="S102" s="922"/>
      <c r="T102" s="923"/>
      <c r="U102" s="924"/>
      <c r="V102" s="838">
        <f t="shared" si="5"/>
        <v>72450</v>
      </c>
      <c r="W102" s="839"/>
    </row>
    <row r="103" spans="1:23" ht="27" hidden="1" customHeight="1" thickTop="1" thickBot="1" x14ac:dyDescent="0.4">
      <c r="A103" s="927"/>
      <c r="B103" s="928"/>
      <c r="C103" s="956"/>
      <c r="D103" s="929"/>
      <c r="E103" s="930"/>
      <c r="F103" s="931"/>
      <c r="G103" s="931"/>
      <c r="H103" s="931"/>
      <c r="I103" s="931"/>
      <c r="J103" s="931"/>
      <c r="K103" s="931"/>
      <c r="L103" s="931"/>
      <c r="M103" s="931"/>
      <c r="N103" s="931"/>
      <c r="O103" s="931"/>
      <c r="P103" s="931"/>
      <c r="Q103" s="932">
        <v>0</v>
      </c>
      <c r="R103" s="933">
        <f t="shared" si="4"/>
        <v>0</v>
      </c>
      <c r="S103" s="934"/>
      <c r="T103" s="935"/>
      <c r="U103" s="932"/>
      <c r="V103" s="936">
        <f t="shared" ref="V103:V104" si="6">SUM(R103:U103)</f>
        <v>0</v>
      </c>
      <c r="W103" s="839"/>
    </row>
    <row r="104" spans="1:23" ht="23.45" hidden="1" customHeight="1" thickTop="1" thickBot="1" x14ac:dyDescent="0.4">
      <c r="A104" s="937"/>
      <c r="B104" s="938"/>
      <c r="C104" s="939" t="s">
        <v>640</v>
      </c>
      <c r="D104" s="940"/>
      <c r="E104" s="941"/>
      <c r="F104" s="942"/>
      <c r="G104" s="942"/>
      <c r="H104" s="942"/>
      <c r="I104" s="942"/>
      <c r="J104" s="942"/>
      <c r="K104" s="942"/>
      <c r="L104" s="942"/>
      <c r="M104" s="942"/>
      <c r="N104" s="942"/>
      <c r="O104" s="942"/>
      <c r="P104" s="942"/>
      <c r="Q104" s="943"/>
      <c r="R104" s="933">
        <f t="shared" si="4"/>
        <v>0</v>
      </c>
      <c r="S104" s="945"/>
      <c r="T104" s="946"/>
      <c r="U104" s="947"/>
      <c r="V104" s="948">
        <f t="shared" si="6"/>
        <v>0</v>
      </c>
      <c r="W104" s="839"/>
    </row>
    <row r="105" spans="1:23" ht="19.5" thickTop="1" thickBot="1" x14ac:dyDescent="0.4">
      <c r="A105" s="949"/>
      <c r="B105" s="950"/>
      <c r="C105" s="951" t="s">
        <v>314</v>
      </c>
      <c r="D105" s="951"/>
      <c r="E105" s="952">
        <f>SUM(E10:E94)</f>
        <v>93</v>
      </c>
      <c r="F105" s="953">
        <f t="shared" ref="F105:Q105" si="7">SUM(F10:F104)</f>
        <v>177548</v>
      </c>
      <c r="G105" s="953">
        <f t="shared" si="7"/>
        <v>30319</v>
      </c>
      <c r="H105" s="953">
        <f t="shared" si="7"/>
        <v>777118</v>
      </c>
      <c r="I105" s="953">
        <f t="shared" si="7"/>
        <v>35000</v>
      </c>
      <c r="J105" s="953">
        <f t="shared" si="7"/>
        <v>307494</v>
      </c>
      <c r="K105" s="953">
        <f t="shared" si="7"/>
        <v>364763</v>
      </c>
      <c r="L105" s="953">
        <f t="shared" si="7"/>
        <v>4311408</v>
      </c>
      <c r="M105" s="953">
        <f t="shared" si="7"/>
        <v>15750</v>
      </c>
      <c r="N105" s="953">
        <f t="shared" si="7"/>
        <v>0</v>
      </c>
      <c r="O105" s="953">
        <f t="shared" si="7"/>
        <v>0</v>
      </c>
      <c r="P105" s="953">
        <f t="shared" si="7"/>
        <v>0</v>
      </c>
      <c r="Q105" s="953">
        <f t="shared" si="7"/>
        <v>246299</v>
      </c>
      <c r="R105" s="944">
        <f t="shared" si="4"/>
        <v>6265699</v>
      </c>
      <c r="S105" s="953">
        <f>SUM(S10:S104)</f>
        <v>0</v>
      </c>
      <c r="T105" s="953">
        <f>SUM(T10:T104)</f>
        <v>0</v>
      </c>
      <c r="U105" s="953">
        <f>SUM(U10:U104)</f>
        <v>1119725</v>
      </c>
      <c r="V105" s="953">
        <f>SUM(V10:V104)</f>
        <v>7385424</v>
      </c>
      <c r="W105" s="839"/>
    </row>
    <row r="106" spans="1:23" ht="18.75" thickTop="1" x14ac:dyDescent="0.35"/>
    <row r="107" spans="1:23" x14ac:dyDescent="0.35">
      <c r="G107" s="954"/>
      <c r="H107" s="954"/>
    </row>
    <row r="108" spans="1:23" x14ac:dyDescent="0.35">
      <c r="H108" s="955"/>
    </row>
  </sheetData>
  <sheetProtection selectLockedCells="1" selectUnlockedCells="1"/>
  <sortState ref="C10:V102">
    <sortCondition ref="C10"/>
  </sortState>
  <mergeCells count="29">
    <mergeCell ref="P7:P9"/>
    <mergeCell ref="Q7:Q9"/>
    <mergeCell ref="B2:C2"/>
    <mergeCell ref="B3:U3"/>
    <mergeCell ref="Q4:U4"/>
    <mergeCell ref="N5:O5"/>
    <mergeCell ref="S5:U5"/>
    <mergeCell ref="P6:Q6"/>
    <mergeCell ref="A6:A9"/>
    <mergeCell ref="B6:B9"/>
    <mergeCell ref="C6:C9"/>
    <mergeCell ref="D6:D9"/>
    <mergeCell ref="E6:E9"/>
    <mergeCell ref="V6:V9"/>
    <mergeCell ref="F7:F9"/>
    <mergeCell ref="G7:G9"/>
    <mergeCell ref="H7:H9"/>
    <mergeCell ref="I7:I9"/>
    <mergeCell ref="S7:S9"/>
    <mergeCell ref="T7:T9"/>
    <mergeCell ref="U7:U9"/>
    <mergeCell ref="J7:K8"/>
    <mergeCell ref="M7:M9"/>
    <mergeCell ref="F6:K6"/>
    <mergeCell ref="L6:O6"/>
    <mergeCell ref="L7:L9"/>
    <mergeCell ref="R6:R9"/>
    <mergeCell ref="S6:U6"/>
    <mergeCell ref="N7:O8"/>
  </mergeCells>
  <pageMargins left="0.2361111111111111" right="0.2361111111111111" top="0.74791666666666667" bottom="0.74791666666666667" header="0.51180555555555551" footer="0.51180555555555551"/>
  <pageSetup paperSize="9" scale="37" firstPageNumber="0" fitToHeight="0" orientation="landscape" r:id="rId1"/>
  <headerFooter alignWithMargins="0"/>
  <rowBreaks count="1" manualBreakCount="1">
    <brk id="6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view="pageBreakPreview" zoomScale="70" zoomScaleNormal="80" zoomScaleSheetLayoutView="70" workbookViewId="0">
      <selection activeCell="B1" sqref="B1:C1"/>
    </sheetView>
  </sheetViews>
  <sheetFormatPr defaultRowHeight="18" x14ac:dyDescent="0.35"/>
  <cols>
    <col min="1" max="1" width="4.5703125" style="9" customWidth="1"/>
    <col min="2" max="2" width="4.42578125" style="10" customWidth="1"/>
    <col min="3" max="3" width="57.42578125" style="11" customWidth="1"/>
    <col min="4" max="4" width="8.85546875" style="11" customWidth="1"/>
    <col min="5" max="12" width="16.5703125" style="22" customWidth="1"/>
    <col min="13" max="13" width="18.42578125" style="22" customWidth="1"/>
    <col min="14" max="18" width="16.5703125" style="22" customWidth="1"/>
  </cols>
  <sheetData>
    <row r="1" spans="1:21" s="7" customFormat="1" ht="14.25" x14ac:dyDescent="0.3">
      <c r="A1" s="12"/>
      <c r="B1" s="1022" t="s">
        <v>725</v>
      </c>
      <c r="C1" s="1022"/>
      <c r="D1" s="1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x14ac:dyDescent="0.25">
      <c r="A2" s="14"/>
      <c r="B2" s="1023" t="s">
        <v>694</v>
      </c>
      <c r="C2" s="1023"/>
      <c r="D2" s="1023"/>
      <c r="E2" s="1023"/>
      <c r="F2" s="1023"/>
      <c r="G2" s="1023"/>
      <c r="H2" s="1023"/>
      <c r="I2" s="1023"/>
      <c r="J2" s="1023"/>
      <c r="K2" s="1023"/>
      <c r="L2" s="1023"/>
      <c r="M2" s="1023"/>
      <c r="N2" s="1023"/>
      <c r="O2" s="1023"/>
      <c r="P2" s="1023"/>
      <c r="Q2" s="1023"/>
      <c r="R2" s="14"/>
    </row>
    <row r="3" spans="1:21" x14ac:dyDescent="0.35">
      <c r="C3" s="15"/>
      <c r="D3" s="15"/>
      <c r="L3" s="24"/>
      <c r="M3" s="1024"/>
      <c r="N3" s="1024"/>
      <c r="O3" s="1024"/>
      <c r="P3" s="1024"/>
      <c r="Q3" s="1024"/>
      <c r="R3" s="9"/>
    </row>
    <row r="4" spans="1:21" s="30" customFormat="1" x14ac:dyDescent="0.35">
      <c r="A4" s="16" t="s">
        <v>259</v>
      </c>
      <c r="B4" s="17" t="s">
        <v>260</v>
      </c>
      <c r="C4" s="18" t="s">
        <v>261</v>
      </c>
      <c r="D4" s="29" t="s">
        <v>262</v>
      </c>
      <c r="E4" s="16" t="s">
        <v>263</v>
      </c>
      <c r="F4" s="19" t="s">
        <v>264</v>
      </c>
      <c r="G4" s="16" t="s">
        <v>265</v>
      </c>
      <c r="H4" s="16" t="s">
        <v>266</v>
      </c>
      <c r="I4" s="16" t="s">
        <v>267</v>
      </c>
      <c r="J4" s="16" t="s">
        <v>268</v>
      </c>
      <c r="K4" s="19" t="s">
        <v>269</v>
      </c>
      <c r="L4" s="16" t="s">
        <v>270</v>
      </c>
      <c r="M4" s="19" t="s">
        <v>271</v>
      </c>
      <c r="N4" s="19" t="s">
        <v>272</v>
      </c>
      <c r="O4" s="19" t="s">
        <v>273</v>
      </c>
      <c r="P4" s="19" t="s">
        <v>274</v>
      </c>
      <c r="Q4" s="16" t="s">
        <v>275</v>
      </c>
      <c r="R4" s="16" t="s">
        <v>276</v>
      </c>
    </row>
    <row r="5" spans="1:21" s="31" customFormat="1" ht="19.899999999999999" customHeight="1" thickTop="1" thickBot="1" x14ac:dyDescent="0.35">
      <c r="A5" s="1009" t="s">
        <v>0</v>
      </c>
      <c r="B5" s="1009" t="s">
        <v>1</v>
      </c>
      <c r="C5" s="1011" t="s">
        <v>2</v>
      </c>
      <c r="D5" s="1013" t="s">
        <v>277</v>
      </c>
      <c r="E5" s="1015" t="s">
        <v>278</v>
      </c>
      <c r="F5" s="1015"/>
      <c r="G5" s="1015"/>
      <c r="H5" s="1015"/>
      <c r="I5" s="1015"/>
      <c r="J5" s="1016" t="s">
        <v>319</v>
      </c>
      <c r="K5" s="1016"/>
      <c r="L5" s="1016"/>
      <c r="M5" s="1017" t="s">
        <v>280</v>
      </c>
      <c r="N5" s="1019" t="s">
        <v>281</v>
      </c>
      <c r="O5" s="1019"/>
      <c r="P5" s="1019"/>
      <c r="Q5" s="1019"/>
      <c r="R5" s="1020" t="s">
        <v>282</v>
      </c>
    </row>
    <row r="6" spans="1:21" s="31" customFormat="1" ht="71.25" customHeight="1" thickTop="1" thickBot="1" x14ac:dyDescent="0.3">
      <c r="A6" s="1010"/>
      <c r="B6" s="1010"/>
      <c r="C6" s="1012"/>
      <c r="D6" s="1014"/>
      <c r="E6" s="815" t="s">
        <v>283</v>
      </c>
      <c r="F6" s="816" t="s">
        <v>284</v>
      </c>
      <c r="G6" s="817" t="s">
        <v>285</v>
      </c>
      <c r="H6" s="816" t="s">
        <v>286</v>
      </c>
      <c r="I6" s="816" t="s">
        <v>287</v>
      </c>
      <c r="J6" s="816" t="s">
        <v>288</v>
      </c>
      <c r="K6" s="816" t="s">
        <v>289</v>
      </c>
      <c r="L6" s="818" t="s">
        <v>290</v>
      </c>
      <c r="M6" s="1018"/>
      <c r="N6" s="819" t="s">
        <v>291</v>
      </c>
      <c r="O6" s="816" t="s">
        <v>292</v>
      </c>
      <c r="P6" s="816" t="s">
        <v>293</v>
      </c>
      <c r="Q6" s="818" t="s">
        <v>294</v>
      </c>
      <c r="R6" s="1021"/>
      <c r="S6" s="958"/>
      <c r="T6" s="958"/>
      <c r="U6" s="958"/>
    </row>
    <row r="7" spans="1:21" ht="18.75" customHeight="1" x14ac:dyDescent="0.35">
      <c r="A7" s="778">
        <v>1</v>
      </c>
      <c r="B7" s="779">
        <v>3</v>
      </c>
      <c r="C7" s="804" t="s">
        <v>8</v>
      </c>
      <c r="D7" s="805"/>
      <c r="E7" s="782"/>
      <c r="F7" s="782"/>
      <c r="G7" s="782"/>
      <c r="H7" s="820">
        <v>0</v>
      </c>
      <c r="I7" s="782"/>
      <c r="J7" s="782"/>
      <c r="K7" s="782"/>
      <c r="L7" s="784"/>
      <c r="M7" s="785">
        <f>SUM(E7:L7)</f>
        <v>0</v>
      </c>
      <c r="N7" s="786"/>
      <c r="O7" s="782"/>
      <c r="P7" s="782"/>
      <c r="Q7" s="787">
        <v>571581</v>
      </c>
      <c r="R7" s="788">
        <f>SUM(M7:Q7)</f>
        <v>571581</v>
      </c>
      <c r="S7" s="959">
        <f>SUM(R7:R9)</f>
        <v>580256</v>
      </c>
      <c r="T7" s="958"/>
      <c r="U7" s="958"/>
    </row>
    <row r="8" spans="1:21" ht="19.5" x14ac:dyDescent="0.4">
      <c r="A8" s="806"/>
      <c r="B8" s="32"/>
      <c r="C8" s="39" t="s">
        <v>392</v>
      </c>
      <c r="D8" s="33" t="s">
        <v>269</v>
      </c>
      <c r="E8" s="34"/>
      <c r="F8" s="34"/>
      <c r="G8" s="34"/>
      <c r="H8" s="339">
        <v>6831</v>
      </c>
      <c r="I8" s="34"/>
      <c r="J8" s="34"/>
      <c r="K8" s="34"/>
      <c r="L8" s="35"/>
      <c r="M8" s="36">
        <f t="shared" ref="M8:M31" si="0">SUM(E8:L8)</f>
        <v>6831</v>
      </c>
      <c r="N8" s="37"/>
      <c r="O8" s="34"/>
      <c r="P8" s="34"/>
      <c r="Q8" s="38"/>
      <c r="R8" s="790">
        <f t="shared" ref="R8:R30" si="1">SUM(M8:Q8)</f>
        <v>6831</v>
      </c>
      <c r="S8" s="958"/>
      <c r="T8" s="958"/>
      <c r="U8" s="958"/>
    </row>
    <row r="9" spans="1:21" ht="19.5" x14ac:dyDescent="0.4">
      <c r="A9" s="806"/>
      <c r="B9" s="32"/>
      <c r="C9" s="39" t="s">
        <v>310</v>
      </c>
      <c r="D9" s="33" t="s">
        <v>269</v>
      </c>
      <c r="E9" s="34"/>
      <c r="F9" s="34"/>
      <c r="G9" s="34"/>
      <c r="H9" s="339">
        <v>1844</v>
      </c>
      <c r="I9" s="34"/>
      <c r="J9" s="34"/>
      <c r="K9" s="34"/>
      <c r="L9" s="35"/>
      <c r="M9" s="36">
        <f t="shared" si="0"/>
        <v>1844</v>
      </c>
      <c r="N9" s="37"/>
      <c r="O9" s="34"/>
      <c r="P9" s="34"/>
      <c r="Q9" s="38"/>
      <c r="R9" s="790">
        <f t="shared" si="1"/>
        <v>1844</v>
      </c>
      <c r="S9" s="958"/>
      <c r="T9" s="958"/>
      <c r="U9" s="958"/>
    </row>
    <row r="10" spans="1:21" ht="19.5" x14ac:dyDescent="0.4">
      <c r="A10" s="806"/>
      <c r="B10" s="32"/>
      <c r="C10" s="40" t="s">
        <v>86</v>
      </c>
      <c r="D10" s="33" t="s">
        <v>269</v>
      </c>
      <c r="E10" s="34"/>
      <c r="F10" s="34"/>
      <c r="G10" s="34"/>
      <c r="H10" s="339"/>
      <c r="I10" s="34"/>
      <c r="J10" s="34"/>
      <c r="K10" s="34"/>
      <c r="L10" s="35"/>
      <c r="M10" s="36">
        <f t="shared" si="0"/>
        <v>0</v>
      </c>
      <c r="N10" s="37"/>
      <c r="O10" s="34"/>
      <c r="P10" s="34"/>
      <c r="Q10" s="38"/>
      <c r="R10" s="790">
        <f t="shared" si="1"/>
        <v>0</v>
      </c>
      <c r="S10" s="958"/>
      <c r="T10" s="958"/>
      <c r="U10" s="958"/>
    </row>
    <row r="11" spans="1:21" ht="20.25" thickBot="1" x14ac:dyDescent="0.45">
      <c r="A11" s="821"/>
      <c r="B11" s="822"/>
      <c r="C11" s="793" t="s">
        <v>90</v>
      </c>
      <c r="D11" s="807" t="s">
        <v>269</v>
      </c>
      <c r="E11" s="823"/>
      <c r="F11" s="823"/>
      <c r="G11" s="823"/>
      <c r="H11" s="824"/>
      <c r="I11" s="823"/>
      <c r="J11" s="823"/>
      <c r="K11" s="823"/>
      <c r="L11" s="825"/>
      <c r="M11" s="798">
        <f t="shared" si="0"/>
        <v>0</v>
      </c>
      <c r="N11" s="826"/>
      <c r="O11" s="823"/>
      <c r="P11" s="823"/>
      <c r="Q11" s="827"/>
      <c r="R11" s="801">
        <f t="shared" si="1"/>
        <v>0</v>
      </c>
      <c r="S11" s="958"/>
      <c r="T11" s="958"/>
      <c r="U11" s="958"/>
    </row>
    <row r="12" spans="1:21" ht="9" customHeight="1" thickBot="1" x14ac:dyDescent="0.45">
      <c r="A12" s="769"/>
      <c r="B12" s="770"/>
      <c r="C12" s="802"/>
      <c r="D12" s="803"/>
      <c r="E12" s="771"/>
      <c r="F12" s="771"/>
      <c r="G12" s="771"/>
      <c r="H12" s="772"/>
      <c r="I12" s="771"/>
      <c r="J12" s="771"/>
      <c r="K12" s="771"/>
      <c r="L12" s="773"/>
      <c r="M12" s="774"/>
      <c r="N12" s="775"/>
      <c r="O12" s="771"/>
      <c r="P12" s="771"/>
      <c r="Q12" s="776"/>
      <c r="R12" s="777"/>
      <c r="S12" s="958"/>
      <c r="T12" s="958"/>
      <c r="U12" s="958"/>
    </row>
    <row r="13" spans="1:21" x14ac:dyDescent="0.35">
      <c r="A13" s="778">
        <v>1</v>
      </c>
      <c r="B13" s="779">
        <v>4</v>
      </c>
      <c r="C13" s="804" t="s">
        <v>10</v>
      </c>
      <c r="D13" s="805"/>
      <c r="E13" s="782"/>
      <c r="F13" s="782"/>
      <c r="G13" s="782"/>
      <c r="H13" s="783"/>
      <c r="I13" s="782"/>
      <c r="J13" s="782"/>
      <c r="K13" s="782"/>
      <c r="L13" s="784"/>
      <c r="M13" s="785">
        <f t="shared" si="0"/>
        <v>0</v>
      </c>
      <c r="N13" s="786"/>
      <c r="O13" s="782"/>
      <c r="P13" s="782"/>
      <c r="Q13" s="787">
        <v>112489</v>
      </c>
      <c r="R13" s="788">
        <f t="shared" si="1"/>
        <v>112489</v>
      </c>
      <c r="S13" s="959">
        <f>SUM(R13:R17)</f>
        <v>115089</v>
      </c>
      <c r="T13" s="958"/>
      <c r="U13" s="958"/>
    </row>
    <row r="14" spans="1:21" ht="19.5" x14ac:dyDescent="0.4">
      <c r="A14" s="789"/>
      <c r="B14" s="20"/>
      <c r="C14" s="39" t="s">
        <v>392</v>
      </c>
      <c r="D14" s="33" t="s">
        <v>269</v>
      </c>
      <c r="E14" s="27"/>
      <c r="F14" s="27"/>
      <c r="G14" s="27"/>
      <c r="H14" s="340">
        <v>2047</v>
      </c>
      <c r="I14" s="27"/>
      <c r="J14" s="27"/>
      <c r="K14" s="27"/>
      <c r="L14" s="28"/>
      <c r="M14" s="36">
        <f t="shared" si="0"/>
        <v>2047</v>
      </c>
      <c r="N14" s="26"/>
      <c r="O14" s="27"/>
      <c r="P14" s="27"/>
      <c r="Q14" s="25"/>
      <c r="R14" s="790">
        <f t="shared" si="1"/>
        <v>2047</v>
      </c>
      <c r="S14" s="958"/>
      <c r="T14" s="958"/>
      <c r="U14" s="958"/>
    </row>
    <row r="15" spans="1:21" ht="19.5" x14ac:dyDescent="0.4">
      <c r="A15" s="806"/>
      <c r="B15" s="32"/>
      <c r="C15" s="39" t="s">
        <v>310</v>
      </c>
      <c r="D15" s="33" t="s">
        <v>269</v>
      </c>
      <c r="E15" s="34"/>
      <c r="F15" s="34"/>
      <c r="G15" s="34"/>
      <c r="H15" s="339">
        <v>553</v>
      </c>
      <c r="I15" s="34"/>
      <c r="J15" s="34"/>
      <c r="K15" s="34"/>
      <c r="L15" s="35"/>
      <c r="M15" s="36">
        <f t="shared" si="0"/>
        <v>553</v>
      </c>
      <c r="N15" s="37"/>
      <c r="O15" s="34"/>
      <c r="P15" s="34"/>
      <c r="Q15" s="38"/>
      <c r="R15" s="790">
        <f t="shared" si="1"/>
        <v>553</v>
      </c>
      <c r="S15" s="958"/>
      <c r="T15" s="958"/>
      <c r="U15" s="958"/>
    </row>
    <row r="16" spans="1:21" ht="19.5" x14ac:dyDescent="0.4">
      <c r="A16" s="789"/>
      <c r="B16" s="20"/>
      <c r="C16" s="40" t="s">
        <v>86</v>
      </c>
      <c r="D16" s="33" t="s">
        <v>269</v>
      </c>
      <c r="E16" s="27"/>
      <c r="F16" s="27"/>
      <c r="G16" s="27"/>
      <c r="H16" s="340"/>
      <c r="I16" s="27"/>
      <c r="J16" s="27"/>
      <c r="K16" s="27"/>
      <c r="L16" s="28"/>
      <c r="M16" s="36">
        <f t="shared" si="0"/>
        <v>0</v>
      </c>
      <c r="N16" s="26"/>
      <c r="O16" s="27"/>
      <c r="P16" s="27"/>
      <c r="Q16" s="25"/>
      <c r="R16" s="790">
        <f t="shared" si="1"/>
        <v>0</v>
      </c>
      <c r="S16" s="958"/>
      <c r="T16" s="958"/>
      <c r="U16" s="958"/>
    </row>
    <row r="17" spans="1:21" ht="20.25" thickBot="1" x14ac:dyDescent="0.45">
      <c r="A17" s="791"/>
      <c r="B17" s="792"/>
      <c r="C17" s="793" t="s">
        <v>90</v>
      </c>
      <c r="D17" s="807" t="s">
        <v>269</v>
      </c>
      <c r="E17" s="795"/>
      <c r="F17" s="795"/>
      <c r="G17" s="795"/>
      <c r="H17" s="796"/>
      <c r="I17" s="795"/>
      <c r="J17" s="795"/>
      <c r="K17" s="795"/>
      <c r="L17" s="797"/>
      <c r="M17" s="798">
        <f t="shared" si="0"/>
        <v>0</v>
      </c>
      <c r="N17" s="799"/>
      <c r="O17" s="795"/>
      <c r="P17" s="795"/>
      <c r="Q17" s="800"/>
      <c r="R17" s="801">
        <f t="shared" si="1"/>
        <v>0</v>
      </c>
      <c r="S17" s="958"/>
      <c r="T17" s="958"/>
      <c r="U17" s="958"/>
    </row>
    <row r="18" spans="1:21" ht="9" customHeight="1" thickBot="1" x14ac:dyDescent="0.45">
      <c r="A18" s="769"/>
      <c r="B18" s="770"/>
      <c r="C18" s="802"/>
      <c r="D18" s="803"/>
      <c r="E18" s="771"/>
      <c r="F18" s="771"/>
      <c r="G18" s="771"/>
      <c r="H18" s="772"/>
      <c r="I18" s="771"/>
      <c r="J18" s="771"/>
      <c r="K18" s="771"/>
      <c r="L18" s="773"/>
      <c r="M18" s="774">
        <f t="shared" si="0"/>
        <v>0</v>
      </c>
      <c r="N18" s="775"/>
      <c r="O18" s="771"/>
      <c r="P18" s="771"/>
      <c r="Q18" s="776"/>
      <c r="R18" s="777">
        <f t="shared" si="1"/>
        <v>0</v>
      </c>
      <c r="S18" s="959"/>
      <c r="T18" s="958"/>
      <c r="U18" s="958"/>
    </row>
    <row r="19" spans="1:21" x14ac:dyDescent="0.35">
      <c r="A19" s="778">
        <v>1</v>
      </c>
      <c r="B19" s="779">
        <v>5</v>
      </c>
      <c r="C19" s="780" t="s">
        <v>393</v>
      </c>
      <c r="D19" s="781"/>
      <c r="E19" s="782"/>
      <c r="F19" s="782"/>
      <c r="G19" s="782"/>
      <c r="H19" s="783"/>
      <c r="I19" s="782"/>
      <c r="J19" s="782"/>
      <c r="K19" s="782"/>
      <c r="L19" s="784"/>
      <c r="M19" s="785">
        <f t="shared" si="0"/>
        <v>0</v>
      </c>
      <c r="N19" s="786"/>
      <c r="O19" s="782"/>
      <c r="P19" s="782"/>
      <c r="Q19" s="787">
        <v>56134</v>
      </c>
      <c r="R19" s="788">
        <f t="shared" si="1"/>
        <v>56134</v>
      </c>
      <c r="S19" s="959">
        <f>SUM(R19+R20+R21+R22)</f>
        <v>93382</v>
      </c>
      <c r="T19" s="958"/>
      <c r="U19" s="958"/>
    </row>
    <row r="20" spans="1:21" ht="19.5" x14ac:dyDescent="0.4">
      <c r="A20" s="789"/>
      <c r="B20" s="20"/>
      <c r="C20" s="39" t="s">
        <v>392</v>
      </c>
      <c r="D20" s="41" t="s">
        <v>308</v>
      </c>
      <c r="E20" s="27"/>
      <c r="F20" s="27"/>
      <c r="G20" s="27"/>
      <c r="H20" s="340">
        <v>37214</v>
      </c>
      <c r="I20" s="27"/>
      <c r="J20" s="27"/>
      <c r="K20" s="27"/>
      <c r="L20" s="28"/>
      <c r="M20" s="36">
        <f t="shared" si="0"/>
        <v>37214</v>
      </c>
      <c r="N20" s="26"/>
      <c r="O20" s="27"/>
      <c r="P20" s="27"/>
      <c r="Q20" s="25"/>
      <c r="R20" s="790">
        <f t="shared" si="1"/>
        <v>37214</v>
      </c>
      <c r="S20" s="959"/>
      <c r="T20" s="958"/>
      <c r="U20" s="958"/>
    </row>
    <row r="21" spans="1:21" ht="19.5" x14ac:dyDescent="0.4">
      <c r="A21" s="789"/>
      <c r="B21" s="20"/>
      <c r="C21" s="40" t="s">
        <v>90</v>
      </c>
      <c r="D21" s="41" t="s">
        <v>308</v>
      </c>
      <c r="E21" s="27"/>
      <c r="F21" s="27"/>
      <c r="G21" s="27"/>
      <c r="H21" s="340">
        <v>32</v>
      </c>
      <c r="I21" s="27"/>
      <c r="J21" s="27"/>
      <c r="K21" s="27"/>
      <c r="L21" s="28"/>
      <c r="M21" s="36">
        <f t="shared" si="0"/>
        <v>32</v>
      </c>
      <c r="N21" s="26"/>
      <c r="O21" s="27"/>
      <c r="P21" s="27"/>
      <c r="Q21" s="25"/>
      <c r="R21" s="790">
        <f t="shared" si="1"/>
        <v>32</v>
      </c>
      <c r="S21" s="958"/>
      <c r="T21" s="958"/>
      <c r="U21" s="958"/>
    </row>
    <row r="22" spans="1:21" ht="20.25" thickBot="1" x14ac:dyDescent="0.45">
      <c r="A22" s="791"/>
      <c r="B22" s="792"/>
      <c r="C22" s="793" t="s">
        <v>310</v>
      </c>
      <c r="D22" s="794" t="s">
        <v>308</v>
      </c>
      <c r="E22" s="795"/>
      <c r="F22" s="795"/>
      <c r="G22" s="795"/>
      <c r="H22" s="796">
        <v>2</v>
      </c>
      <c r="I22" s="795"/>
      <c r="J22" s="795"/>
      <c r="K22" s="795"/>
      <c r="L22" s="797"/>
      <c r="M22" s="798">
        <f t="shared" si="0"/>
        <v>2</v>
      </c>
      <c r="N22" s="799"/>
      <c r="O22" s="795"/>
      <c r="P22" s="795"/>
      <c r="Q22" s="800"/>
      <c r="R22" s="801">
        <f t="shared" si="1"/>
        <v>2</v>
      </c>
      <c r="S22" s="958"/>
      <c r="T22" s="958"/>
      <c r="U22" s="958"/>
    </row>
    <row r="23" spans="1:21" ht="15.75" customHeight="1" thickBot="1" x14ac:dyDescent="0.45">
      <c r="A23" s="770"/>
      <c r="B23" s="770"/>
      <c r="C23" s="802"/>
      <c r="D23" s="808"/>
      <c r="E23" s="771"/>
      <c r="F23" s="771"/>
      <c r="G23" s="771"/>
      <c r="H23" s="772"/>
      <c r="I23" s="771"/>
      <c r="J23" s="771"/>
      <c r="K23" s="771"/>
      <c r="L23" s="773"/>
      <c r="M23" s="774"/>
      <c r="N23" s="775"/>
      <c r="O23" s="771"/>
      <c r="P23" s="771"/>
      <c r="Q23" s="776"/>
      <c r="R23" s="777"/>
      <c r="S23" s="958"/>
      <c r="T23" s="958"/>
      <c r="U23" s="958"/>
    </row>
    <row r="24" spans="1:21" x14ac:dyDescent="0.35">
      <c r="A24" s="778">
        <v>1</v>
      </c>
      <c r="B24" s="779">
        <v>2</v>
      </c>
      <c r="C24" s="780" t="s">
        <v>6</v>
      </c>
      <c r="D24" s="781"/>
      <c r="E24" s="782"/>
      <c r="F24" s="782"/>
      <c r="G24" s="782"/>
      <c r="H24" s="783"/>
      <c r="I24" s="782"/>
      <c r="J24" s="782"/>
      <c r="K24" s="782"/>
      <c r="L24" s="784"/>
      <c r="M24" s="785">
        <f t="shared" si="0"/>
        <v>0</v>
      </c>
      <c r="N24" s="786"/>
      <c r="O24" s="782"/>
      <c r="P24" s="782"/>
      <c r="Q24" s="787">
        <v>379521</v>
      </c>
      <c r="R24" s="788">
        <f t="shared" si="1"/>
        <v>379521</v>
      </c>
      <c r="S24" s="959"/>
      <c r="T24" s="958"/>
      <c r="U24" s="959">
        <f>SUM(H25+H26+H27+H28+H29+Q24)</f>
        <v>384540</v>
      </c>
    </row>
    <row r="25" spans="1:21" ht="19.5" x14ac:dyDescent="0.4">
      <c r="A25" s="789"/>
      <c r="B25" s="21"/>
      <c r="C25" s="39" t="s">
        <v>394</v>
      </c>
      <c r="D25" s="42" t="s">
        <v>383</v>
      </c>
      <c r="E25" s="849"/>
      <c r="F25" s="849"/>
      <c r="G25" s="849"/>
      <c r="H25" s="836"/>
      <c r="I25" s="849"/>
      <c r="J25" s="849"/>
      <c r="K25" s="849"/>
      <c r="L25" s="850"/>
      <c r="M25" s="851">
        <f t="shared" si="0"/>
        <v>0</v>
      </c>
      <c r="N25" s="852"/>
      <c r="O25" s="849"/>
      <c r="P25" s="849"/>
      <c r="Q25" s="850"/>
      <c r="R25" s="790">
        <f t="shared" si="1"/>
        <v>0</v>
      </c>
      <c r="S25" s="959"/>
      <c r="T25" s="958"/>
      <c r="U25" s="958"/>
    </row>
    <row r="26" spans="1:21" ht="19.5" x14ac:dyDescent="0.4">
      <c r="A26" s="789"/>
      <c r="B26" s="21"/>
      <c r="C26" s="43" t="s">
        <v>650</v>
      </c>
      <c r="D26" s="42" t="s">
        <v>383</v>
      </c>
      <c r="E26" s="849"/>
      <c r="F26" s="849"/>
      <c r="G26" s="849"/>
      <c r="H26" s="836">
        <v>3300</v>
      </c>
      <c r="I26" s="849"/>
      <c r="J26" s="849"/>
      <c r="K26" s="849"/>
      <c r="L26" s="850"/>
      <c r="M26" s="851">
        <f t="shared" si="0"/>
        <v>3300</v>
      </c>
      <c r="N26" s="852"/>
      <c r="O26" s="849"/>
      <c r="P26" s="849"/>
      <c r="Q26" s="850"/>
      <c r="R26" s="790">
        <f t="shared" si="1"/>
        <v>3300</v>
      </c>
    </row>
    <row r="27" spans="1:21" ht="19.5" x14ac:dyDescent="0.4">
      <c r="A27" s="789"/>
      <c r="B27" s="21"/>
      <c r="C27" s="39" t="s">
        <v>310</v>
      </c>
      <c r="D27" s="42" t="s">
        <v>383</v>
      </c>
      <c r="E27" s="849"/>
      <c r="F27" s="849"/>
      <c r="G27" s="849"/>
      <c r="H27" s="836">
        <v>719</v>
      </c>
      <c r="I27" s="849"/>
      <c r="J27" s="849"/>
      <c r="K27" s="849"/>
      <c r="L27" s="850"/>
      <c r="M27" s="851">
        <f t="shared" si="0"/>
        <v>719</v>
      </c>
      <c r="N27" s="852"/>
      <c r="O27" s="849"/>
      <c r="P27" s="849"/>
      <c r="Q27" s="850"/>
      <c r="R27" s="790">
        <f t="shared" si="1"/>
        <v>719</v>
      </c>
    </row>
    <row r="28" spans="1:21" ht="39" hidden="1" x14ac:dyDescent="0.4">
      <c r="A28" s="789"/>
      <c r="B28" s="21"/>
      <c r="C28" s="39" t="s">
        <v>651</v>
      </c>
      <c r="D28" s="42" t="s">
        <v>308</v>
      </c>
      <c r="E28" s="849"/>
      <c r="F28" s="849"/>
      <c r="G28" s="849"/>
      <c r="H28" s="836"/>
      <c r="I28" s="849"/>
      <c r="J28" s="849"/>
      <c r="K28" s="849"/>
      <c r="L28" s="850"/>
      <c r="M28" s="851">
        <f t="shared" si="0"/>
        <v>0</v>
      </c>
      <c r="N28" s="852"/>
      <c r="O28" s="849"/>
      <c r="P28" s="849"/>
      <c r="Q28" s="850"/>
      <c r="R28" s="790">
        <f t="shared" si="1"/>
        <v>0</v>
      </c>
    </row>
    <row r="29" spans="1:21" ht="19.5" x14ac:dyDescent="0.4">
      <c r="A29" s="789"/>
      <c r="B29" s="21"/>
      <c r="C29" s="40" t="s">
        <v>90</v>
      </c>
      <c r="D29" s="42" t="s">
        <v>383</v>
      </c>
      <c r="E29" s="849"/>
      <c r="F29" s="849"/>
      <c r="G29" s="849"/>
      <c r="H29" s="836">
        <v>1000</v>
      </c>
      <c r="I29" s="849"/>
      <c r="J29" s="849"/>
      <c r="K29" s="849"/>
      <c r="L29" s="850"/>
      <c r="M29" s="851">
        <f t="shared" si="0"/>
        <v>1000</v>
      </c>
      <c r="N29" s="852"/>
      <c r="O29" s="849"/>
      <c r="P29" s="849"/>
      <c r="Q29" s="850"/>
      <c r="R29" s="790">
        <f t="shared" si="1"/>
        <v>1000</v>
      </c>
    </row>
    <row r="30" spans="1:21" ht="20.25" customHeight="1" thickBot="1" x14ac:dyDescent="0.45">
      <c r="A30" s="791"/>
      <c r="B30" s="792"/>
      <c r="C30" s="813" t="s">
        <v>395</v>
      </c>
      <c r="D30" s="794" t="s">
        <v>308</v>
      </c>
      <c r="E30" s="853"/>
      <c r="F30" s="853"/>
      <c r="G30" s="853"/>
      <c r="H30" s="853">
        <f ca="1">SUM(H7:H30)</f>
        <v>0</v>
      </c>
      <c r="I30" s="853"/>
      <c r="J30" s="853"/>
      <c r="K30" s="853"/>
      <c r="L30" s="854"/>
      <c r="M30" s="855">
        <f t="shared" ca="1" si="0"/>
        <v>0</v>
      </c>
      <c r="N30" s="856"/>
      <c r="O30" s="853"/>
      <c r="P30" s="853"/>
      <c r="Q30" s="854"/>
      <c r="R30" s="814">
        <f t="shared" ca="1" si="1"/>
        <v>0</v>
      </c>
    </row>
    <row r="31" spans="1:21" ht="18.75" thickBot="1" x14ac:dyDescent="0.4">
      <c r="A31" s="809"/>
      <c r="B31" s="810"/>
      <c r="C31" s="811"/>
      <c r="D31" s="811"/>
      <c r="E31" s="812">
        <f t="shared" ref="E31:L31" si="2">SUM(E7:E30)</f>
        <v>0</v>
      </c>
      <c r="F31" s="812">
        <f t="shared" si="2"/>
        <v>0</v>
      </c>
      <c r="G31" s="812">
        <f t="shared" si="2"/>
        <v>0</v>
      </c>
      <c r="H31" s="812">
        <f t="shared" ca="1" si="2"/>
        <v>53542</v>
      </c>
      <c r="I31" s="812">
        <f t="shared" si="2"/>
        <v>0</v>
      </c>
      <c r="J31" s="812">
        <f t="shared" si="2"/>
        <v>0</v>
      </c>
      <c r="K31" s="812">
        <f t="shared" si="2"/>
        <v>0</v>
      </c>
      <c r="L31" s="812">
        <f t="shared" si="2"/>
        <v>0</v>
      </c>
      <c r="M31" s="812">
        <f t="shared" ca="1" si="0"/>
        <v>53542</v>
      </c>
      <c r="N31" s="812"/>
      <c r="O31" s="812"/>
      <c r="P31" s="812"/>
      <c r="Q31" s="812">
        <f>SUM(Q7+Q13+Q19+Q24)</f>
        <v>1119725</v>
      </c>
      <c r="R31" s="812">
        <f>SUM(S7+S13+S19+U24)</f>
        <v>1173267</v>
      </c>
    </row>
    <row r="32" spans="1:21" ht="18.75" thickTop="1" x14ac:dyDescent="0.35">
      <c r="M32" s="604"/>
      <c r="R32" s="604"/>
    </row>
    <row r="33" ht="15" customHeight="1" x14ac:dyDescent="0.35"/>
    <row r="34" ht="15" customHeight="1" x14ac:dyDescent="0.35"/>
    <row r="39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</sheetData>
  <sheetProtection selectLockedCells="1" selectUnlockedCells="1"/>
  <mergeCells count="12">
    <mergeCell ref="J5:L5"/>
    <mergeCell ref="M5:M6"/>
    <mergeCell ref="N5:Q5"/>
    <mergeCell ref="R5:R6"/>
    <mergeCell ref="B1:C1"/>
    <mergeCell ref="B2:Q2"/>
    <mergeCell ref="M3:Q3"/>
    <mergeCell ref="A5:A6"/>
    <mergeCell ref="B5:B6"/>
    <mergeCell ref="C5:C6"/>
    <mergeCell ref="D5:D6"/>
    <mergeCell ref="E5:I5"/>
  </mergeCells>
  <pageMargins left="0.25" right="0.25" top="0.75" bottom="0.75" header="0.51180555555555551" footer="0.51180555555555551"/>
  <pageSetup paperSize="9" scale="46" firstPageNumber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view="pageBreakPreview" zoomScale="68" zoomScaleSheetLayoutView="68" workbookViewId="0">
      <selection activeCell="B1" sqref="B1:C1"/>
    </sheetView>
  </sheetViews>
  <sheetFormatPr defaultRowHeight="18" x14ac:dyDescent="0.35"/>
  <cols>
    <col min="1" max="1" width="4.5703125" style="394" customWidth="1"/>
    <col min="2" max="2" width="4.42578125" style="395" customWidth="1"/>
    <col min="3" max="3" width="57.42578125" style="419" customWidth="1"/>
    <col min="4" max="5" width="7" style="419" customWidth="1"/>
    <col min="6" max="17" width="17.42578125" style="397" customWidth="1"/>
    <col min="18" max="18" width="19.42578125" style="397" customWidth="1"/>
    <col min="19" max="21" width="18.42578125" style="397" customWidth="1"/>
    <col min="22" max="22" width="17.42578125" style="397" customWidth="1"/>
    <col min="23" max="16384" width="9.140625" style="389"/>
  </cols>
  <sheetData>
    <row r="1" spans="1:22" s="390" customFormat="1" ht="14.25" x14ac:dyDescent="0.3">
      <c r="A1" s="391"/>
      <c r="B1" s="1031" t="s">
        <v>726</v>
      </c>
      <c r="C1" s="1031"/>
      <c r="D1" s="420"/>
      <c r="E1" s="420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</row>
    <row r="2" spans="1:22" x14ac:dyDescent="0.25">
      <c r="A2" s="393"/>
      <c r="B2" s="1032" t="s">
        <v>693</v>
      </c>
      <c r="C2" s="1032"/>
      <c r="D2" s="1032"/>
      <c r="E2" s="1032"/>
      <c r="F2" s="1032"/>
      <c r="G2" s="1032"/>
      <c r="H2" s="1032"/>
      <c r="I2" s="1032"/>
      <c r="J2" s="1032"/>
      <c r="K2" s="1032"/>
      <c r="L2" s="1032"/>
      <c r="M2" s="1032"/>
      <c r="N2" s="1032"/>
      <c r="O2" s="1032"/>
      <c r="P2" s="1032"/>
      <c r="Q2" s="1032"/>
      <c r="R2" s="1032"/>
      <c r="S2" s="1032"/>
      <c r="T2" s="1032"/>
      <c r="U2" s="1032"/>
      <c r="V2" s="393"/>
    </row>
    <row r="3" spans="1:22" x14ac:dyDescent="0.35">
      <c r="C3" s="396"/>
      <c r="D3" s="421"/>
      <c r="E3" s="396"/>
      <c r="N3" s="398"/>
      <c r="O3" s="399"/>
      <c r="P3" s="399"/>
      <c r="Q3" s="1033" t="s">
        <v>315</v>
      </c>
      <c r="R3" s="1033"/>
      <c r="S3" s="1033"/>
      <c r="T3" s="1033"/>
      <c r="U3" s="1033"/>
      <c r="V3" s="394"/>
    </row>
    <row r="4" spans="1:22" x14ac:dyDescent="0.35">
      <c r="A4" s="400" t="s">
        <v>259</v>
      </c>
      <c r="B4" s="401" t="s">
        <v>260</v>
      </c>
      <c r="C4" s="402" t="s">
        <v>261</v>
      </c>
      <c r="D4" s="422" t="s">
        <v>262</v>
      </c>
      <c r="E4" s="400" t="s">
        <v>263</v>
      </c>
      <c r="F4" s="400" t="s">
        <v>264</v>
      </c>
      <c r="G4" s="400" t="s">
        <v>265</v>
      </c>
      <c r="H4" s="403" t="s">
        <v>266</v>
      </c>
      <c r="I4" s="400" t="s">
        <v>267</v>
      </c>
      <c r="J4" s="400" t="s">
        <v>268</v>
      </c>
      <c r="K4" s="400" t="s">
        <v>269</v>
      </c>
      <c r="L4" s="400" t="s">
        <v>270</v>
      </c>
      <c r="M4" s="400" t="s">
        <v>271</v>
      </c>
      <c r="N4" s="403" t="s">
        <v>272</v>
      </c>
      <c r="O4" s="403" t="s">
        <v>273</v>
      </c>
      <c r="P4" s="400" t="s">
        <v>274</v>
      </c>
      <c r="Q4" s="400" t="s">
        <v>275</v>
      </c>
      <c r="R4" s="403" t="s">
        <v>276</v>
      </c>
      <c r="S4" s="403" t="s">
        <v>276</v>
      </c>
      <c r="T4" s="403" t="s">
        <v>396</v>
      </c>
      <c r="U4" s="403" t="s">
        <v>397</v>
      </c>
      <c r="V4" s="400" t="s">
        <v>398</v>
      </c>
    </row>
    <row r="5" spans="1:22" ht="18.75" customHeight="1" x14ac:dyDescent="0.35">
      <c r="A5" s="1040" t="s">
        <v>0</v>
      </c>
      <c r="B5" s="1041" t="s">
        <v>1</v>
      </c>
      <c r="C5" s="1042" t="s">
        <v>2</v>
      </c>
      <c r="D5" s="1043" t="s">
        <v>277</v>
      </c>
      <c r="E5" s="1043" t="s">
        <v>317</v>
      </c>
      <c r="F5" s="1034" t="s">
        <v>318</v>
      </c>
      <c r="G5" s="1034"/>
      <c r="H5" s="1034"/>
      <c r="I5" s="1034"/>
      <c r="J5" s="1034"/>
      <c r="K5" s="1034"/>
      <c r="L5" s="1034" t="s">
        <v>319</v>
      </c>
      <c r="M5" s="1034"/>
      <c r="N5" s="1034"/>
      <c r="O5" s="1034"/>
      <c r="P5" s="1035" t="s">
        <v>320</v>
      </c>
      <c r="Q5" s="1035"/>
      <c r="R5" s="1036" t="s">
        <v>321</v>
      </c>
      <c r="S5" s="1037" t="s">
        <v>322</v>
      </c>
      <c r="T5" s="1037"/>
      <c r="U5" s="1037"/>
      <c r="V5" s="1025" t="s">
        <v>323</v>
      </c>
    </row>
    <row r="6" spans="1:22" ht="15.75" customHeight="1" x14ac:dyDescent="0.25">
      <c r="A6" s="1040"/>
      <c r="B6" s="1040"/>
      <c r="C6" s="1042"/>
      <c r="D6" s="1043"/>
      <c r="E6" s="1043"/>
      <c r="F6" s="1026" t="s">
        <v>324</v>
      </c>
      <c r="G6" s="1027" t="s">
        <v>325</v>
      </c>
      <c r="H6" s="1028" t="s">
        <v>326</v>
      </c>
      <c r="I6" s="1028" t="s">
        <v>327</v>
      </c>
      <c r="J6" s="1029" t="s">
        <v>328</v>
      </c>
      <c r="K6" s="1029"/>
      <c r="L6" s="1028" t="s">
        <v>208</v>
      </c>
      <c r="M6" s="1028" t="s">
        <v>210</v>
      </c>
      <c r="N6" s="1029" t="s">
        <v>329</v>
      </c>
      <c r="O6" s="1029"/>
      <c r="P6" s="1028" t="s">
        <v>227</v>
      </c>
      <c r="Q6" s="1038" t="s">
        <v>228</v>
      </c>
      <c r="R6" s="1036"/>
      <c r="S6" s="1039" t="s">
        <v>330</v>
      </c>
      <c r="T6" s="1028" t="s">
        <v>331</v>
      </c>
      <c r="U6" s="1030" t="s">
        <v>332</v>
      </c>
      <c r="V6" s="1025"/>
    </row>
    <row r="7" spans="1:22" ht="15" x14ac:dyDescent="0.25">
      <c r="A7" s="1040"/>
      <c r="B7" s="1040"/>
      <c r="C7" s="1042"/>
      <c r="D7" s="1043"/>
      <c r="E7" s="1043"/>
      <c r="F7" s="1026"/>
      <c r="G7" s="1027"/>
      <c r="H7" s="1028"/>
      <c r="I7" s="1028" t="s">
        <v>333</v>
      </c>
      <c r="J7" s="1029"/>
      <c r="K7" s="1029"/>
      <c r="L7" s="1028"/>
      <c r="M7" s="1028"/>
      <c r="N7" s="1029"/>
      <c r="O7" s="1029"/>
      <c r="P7" s="1028"/>
      <c r="Q7" s="1038"/>
      <c r="R7" s="1036"/>
      <c r="S7" s="1039"/>
      <c r="T7" s="1028"/>
      <c r="U7" s="1030"/>
      <c r="V7" s="1025"/>
    </row>
    <row r="8" spans="1:22" ht="15" customHeight="1" x14ac:dyDescent="0.25">
      <c r="A8" s="1040"/>
      <c r="B8" s="1040"/>
      <c r="C8" s="1042"/>
      <c r="D8" s="1043"/>
      <c r="E8" s="1043"/>
      <c r="F8" s="1026"/>
      <c r="G8" s="1027"/>
      <c r="H8" s="1028"/>
      <c r="I8" s="1028" t="s">
        <v>334</v>
      </c>
      <c r="J8" s="404" t="s">
        <v>335</v>
      </c>
      <c r="K8" s="404" t="s">
        <v>336</v>
      </c>
      <c r="L8" s="1028"/>
      <c r="M8" s="1028"/>
      <c r="N8" s="404" t="s">
        <v>335</v>
      </c>
      <c r="O8" s="404" t="s">
        <v>336</v>
      </c>
      <c r="P8" s="1028"/>
      <c r="Q8" s="1038"/>
      <c r="R8" s="1036"/>
      <c r="S8" s="1039"/>
      <c r="T8" s="1028"/>
      <c r="U8" s="1030"/>
      <c r="V8" s="1025"/>
    </row>
    <row r="9" spans="1:22" ht="18" customHeight="1" x14ac:dyDescent="0.35">
      <c r="A9" s="423">
        <v>1</v>
      </c>
      <c r="B9" s="411">
        <v>3</v>
      </c>
      <c r="C9" s="424" t="s">
        <v>8</v>
      </c>
      <c r="D9" s="425" t="s">
        <v>269</v>
      </c>
      <c r="E9" s="426">
        <v>103</v>
      </c>
      <c r="F9" s="405">
        <v>370690</v>
      </c>
      <c r="G9" s="405">
        <v>73033</v>
      </c>
      <c r="H9" s="405">
        <v>129533</v>
      </c>
      <c r="I9" s="405"/>
      <c r="J9" s="405"/>
      <c r="K9" s="405"/>
      <c r="L9" s="405">
        <v>7000</v>
      </c>
      <c r="M9" s="408"/>
      <c r="N9" s="408"/>
      <c r="O9" s="408"/>
      <c r="P9" s="408"/>
      <c r="Q9" s="409"/>
      <c r="R9" s="406">
        <f>SUM(F9:Q9)</f>
        <v>580256</v>
      </c>
      <c r="S9" s="407"/>
      <c r="T9" s="408"/>
      <c r="U9" s="409"/>
      <c r="V9" s="410">
        <f>SUM(R9:U9)</f>
        <v>580256</v>
      </c>
    </row>
    <row r="10" spans="1:22" ht="18" customHeight="1" x14ac:dyDescent="0.35">
      <c r="A10" s="423"/>
      <c r="B10" s="411"/>
      <c r="C10" s="424"/>
      <c r="D10" s="425"/>
      <c r="E10" s="426"/>
      <c r="F10" s="405"/>
      <c r="G10" s="405"/>
      <c r="H10" s="405"/>
      <c r="I10" s="405"/>
      <c r="J10" s="405"/>
      <c r="K10" s="405"/>
      <c r="L10" s="405"/>
      <c r="M10" s="408"/>
      <c r="N10" s="408"/>
      <c r="O10" s="408"/>
      <c r="P10" s="408"/>
      <c r="Q10" s="409"/>
      <c r="R10" s="406">
        <f t="shared" ref="R10:R18" si="0">SUM(F10:Q10)</f>
        <v>0</v>
      </c>
      <c r="S10" s="407"/>
      <c r="T10" s="408"/>
      <c r="U10" s="409"/>
      <c r="V10" s="410">
        <f t="shared" ref="V10:V18" si="1">SUM(R10:U10)</f>
        <v>0</v>
      </c>
    </row>
    <row r="11" spans="1:22" ht="18" customHeight="1" x14ac:dyDescent="0.35">
      <c r="A11" s="411">
        <v>1</v>
      </c>
      <c r="B11" s="411">
        <v>4</v>
      </c>
      <c r="C11" s="424" t="s">
        <v>10</v>
      </c>
      <c r="D11" s="425" t="s">
        <v>269</v>
      </c>
      <c r="E11" s="427">
        <v>28</v>
      </c>
      <c r="F11" s="405">
        <v>82259</v>
      </c>
      <c r="G11" s="405">
        <v>16517</v>
      </c>
      <c r="H11" s="405">
        <v>15413</v>
      </c>
      <c r="I11" s="405"/>
      <c r="J11" s="405"/>
      <c r="K11" s="405"/>
      <c r="L11" s="405">
        <v>900</v>
      </c>
      <c r="M11" s="408"/>
      <c r="N11" s="408"/>
      <c r="O11" s="408"/>
      <c r="P11" s="408"/>
      <c r="Q11" s="409"/>
      <c r="R11" s="406">
        <f t="shared" si="0"/>
        <v>115089</v>
      </c>
      <c r="S11" s="407"/>
      <c r="T11" s="408"/>
      <c r="U11" s="409"/>
      <c r="V11" s="410">
        <f t="shared" si="1"/>
        <v>115089</v>
      </c>
    </row>
    <row r="12" spans="1:22" ht="18" customHeight="1" x14ac:dyDescent="0.35">
      <c r="A12" s="423"/>
      <c r="B12" s="411"/>
      <c r="C12" s="424"/>
      <c r="D12" s="425"/>
      <c r="E12" s="426"/>
      <c r="F12" s="405"/>
      <c r="G12" s="405"/>
      <c r="H12" s="405"/>
      <c r="I12" s="405"/>
      <c r="J12" s="405"/>
      <c r="K12" s="405"/>
      <c r="L12" s="405"/>
      <c r="M12" s="408"/>
      <c r="N12" s="408"/>
      <c r="O12" s="408"/>
      <c r="P12" s="408"/>
      <c r="Q12" s="409"/>
      <c r="R12" s="406">
        <f t="shared" si="0"/>
        <v>0</v>
      </c>
      <c r="S12" s="407"/>
      <c r="T12" s="408"/>
      <c r="U12" s="409"/>
      <c r="V12" s="410">
        <f t="shared" si="1"/>
        <v>0</v>
      </c>
    </row>
    <row r="13" spans="1:22" ht="18" customHeight="1" x14ac:dyDescent="0.35">
      <c r="A13" s="411">
        <v>1</v>
      </c>
      <c r="B13" s="411">
        <v>5</v>
      </c>
      <c r="C13" s="428" t="s">
        <v>393</v>
      </c>
      <c r="D13" s="429" t="s">
        <v>308</v>
      </c>
      <c r="E13" s="427">
        <v>17</v>
      </c>
      <c r="F13" s="405">
        <v>52886</v>
      </c>
      <c r="G13" s="405">
        <v>9693</v>
      </c>
      <c r="H13" s="405">
        <v>30251</v>
      </c>
      <c r="I13" s="405"/>
      <c r="J13" s="405"/>
      <c r="K13" s="405"/>
      <c r="L13" s="405">
        <v>552</v>
      </c>
      <c r="M13" s="408"/>
      <c r="N13" s="408"/>
      <c r="O13" s="408"/>
      <c r="P13" s="408"/>
      <c r="Q13" s="409"/>
      <c r="R13" s="406">
        <f t="shared" si="0"/>
        <v>93382</v>
      </c>
      <c r="S13" s="407"/>
      <c r="T13" s="408"/>
      <c r="U13" s="409"/>
      <c r="V13" s="410">
        <f t="shared" si="1"/>
        <v>93382</v>
      </c>
    </row>
    <row r="14" spans="1:22" ht="18" customHeight="1" x14ac:dyDescent="0.35">
      <c r="A14" s="411"/>
      <c r="B14" s="411"/>
      <c r="C14" s="428"/>
      <c r="D14" s="429"/>
      <c r="E14" s="427"/>
      <c r="F14" s="405"/>
      <c r="G14" s="405"/>
      <c r="H14" s="405"/>
      <c r="I14" s="405"/>
      <c r="J14" s="405"/>
      <c r="K14" s="405"/>
      <c r="L14" s="405"/>
      <c r="M14" s="408"/>
      <c r="N14" s="408"/>
      <c r="O14" s="408"/>
      <c r="P14" s="408"/>
      <c r="Q14" s="409"/>
      <c r="R14" s="406">
        <f t="shared" si="0"/>
        <v>0</v>
      </c>
      <c r="S14" s="407"/>
      <c r="T14" s="408"/>
      <c r="U14" s="409"/>
      <c r="V14" s="410">
        <f t="shared" si="1"/>
        <v>0</v>
      </c>
    </row>
    <row r="15" spans="1:22" ht="18" customHeight="1" x14ac:dyDescent="0.35">
      <c r="A15" s="411">
        <v>1</v>
      </c>
      <c r="B15" s="411">
        <v>2</v>
      </c>
      <c r="C15" s="428" t="s">
        <v>6</v>
      </c>
      <c r="D15" s="429"/>
      <c r="E15" s="427"/>
      <c r="F15" s="405"/>
      <c r="G15" s="405"/>
      <c r="H15" s="405"/>
      <c r="I15" s="405"/>
      <c r="J15" s="405"/>
      <c r="K15" s="405"/>
      <c r="L15" s="405"/>
      <c r="M15" s="408"/>
      <c r="N15" s="408"/>
      <c r="O15" s="408"/>
      <c r="P15" s="408"/>
      <c r="Q15" s="409"/>
      <c r="R15" s="406">
        <f t="shared" si="0"/>
        <v>0</v>
      </c>
      <c r="S15" s="407"/>
      <c r="T15" s="408"/>
      <c r="U15" s="409"/>
      <c r="V15" s="410">
        <f t="shared" si="1"/>
        <v>0</v>
      </c>
    </row>
    <row r="16" spans="1:22" ht="18" customHeight="1" x14ac:dyDescent="0.4">
      <c r="A16" s="411"/>
      <c r="B16" s="411"/>
      <c r="C16" s="430" t="s">
        <v>399</v>
      </c>
      <c r="D16" s="429" t="s">
        <v>383</v>
      </c>
      <c r="E16" s="427">
        <v>49</v>
      </c>
      <c r="F16" s="405">
        <v>265300</v>
      </c>
      <c r="G16" s="405">
        <v>51364</v>
      </c>
      <c r="H16" s="405">
        <v>47761</v>
      </c>
      <c r="I16" s="405">
        <v>1500</v>
      </c>
      <c r="J16" s="405"/>
      <c r="K16" s="405"/>
      <c r="L16" s="405">
        <v>4839</v>
      </c>
      <c r="M16" s="408"/>
      <c r="N16" s="408"/>
      <c r="O16" s="408"/>
      <c r="P16" s="408"/>
      <c r="Q16" s="409"/>
      <c r="R16" s="406">
        <f t="shared" si="0"/>
        <v>370764</v>
      </c>
      <c r="S16" s="407"/>
      <c r="T16" s="408"/>
      <c r="U16" s="409"/>
      <c r="V16" s="410">
        <f t="shared" si="1"/>
        <v>370764</v>
      </c>
    </row>
    <row r="17" spans="1:22" ht="37.5" hidden="1" customHeight="1" x14ac:dyDescent="0.4">
      <c r="A17" s="411"/>
      <c r="B17" s="411"/>
      <c r="C17" s="957" t="s">
        <v>651</v>
      </c>
      <c r="D17" s="429" t="s">
        <v>308</v>
      </c>
      <c r="E17" s="427">
        <v>4</v>
      </c>
      <c r="F17" s="405"/>
      <c r="G17" s="405"/>
      <c r="H17" s="405"/>
      <c r="I17" s="405"/>
      <c r="J17" s="405"/>
      <c r="K17" s="405"/>
      <c r="L17" s="405"/>
      <c r="M17" s="408"/>
      <c r="N17" s="408"/>
      <c r="O17" s="408"/>
      <c r="P17" s="408"/>
      <c r="Q17" s="409"/>
      <c r="R17" s="406">
        <f t="shared" si="0"/>
        <v>0</v>
      </c>
      <c r="S17" s="407"/>
      <c r="T17" s="408"/>
      <c r="U17" s="409"/>
      <c r="V17" s="410">
        <f t="shared" si="1"/>
        <v>0</v>
      </c>
    </row>
    <row r="18" spans="1:22" ht="18" customHeight="1" x14ac:dyDescent="0.4">
      <c r="A18" s="411"/>
      <c r="B18" s="411"/>
      <c r="C18" s="430" t="s">
        <v>395</v>
      </c>
      <c r="D18" s="429" t="s">
        <v>308</v>
      </c>
      <c r="E18" s="431">
        <v>4</v>
      </c>
      <c r="F18" s="405">
        <v>11043</v>
      </c>
      <c r="G18" s="405">
        <v>1933</v>
      </c>
      <c r="H18" s="405">
        <v>800</v>
      </c>
      <c r="I18" s="405"/>
      <c r="J18" s="405"/>
      <c r="K18" s="405"/>
      <c r="L18" s="405"/>
      <c r="M18" s="413"/>
      <c r="N18" s="413"/>
      <c r="O18" s="413"/>
      <c r="P18" s="413"/>
      <c r="Q18" s="414"/>
      <c r="R18" s="406">
        <f t="shared" si="0"/>
        <v>13776</v>
      </c>
      <c r="S18" s="412"/>
      <c r="T18" s="413"/>
      <c r="U18" s="414"/>
      <c r="V18" s="410">
        <f t="shared" si="1"/>
        <v>13776</v>
      </c>
    </row>
    <row r="19" spans="1:22" x14ac:dyDescent="0.35">
      <c r="A19" s="415"/>
      <c r="B19" s="416"/>
      <c r="C19" s="417" t="s">
        <v>314</v>
      </c>
      <c r="D19" s="432"/>
      <c r="E19" s="433">
        <f>SUM(E9:E18)</f>
        <v>205</v>
      </c>
      <c r="F19" s="418">
        <f>SUM(F9:F18)</f>
        <v>782178</v>
      </c>
      <c r="G19" s="418">
        <f t="shared" ref="G19:R19" si="2">SUM(G9:G18)</f>
        <v>152540</v>
      </c>
      <c r="H19" s="418">
        <f t="shared" si="2"/>
        <v>223758</v>
      </c>
      <c r="I19" s="418">
        <f t="shared" si="2"/>
        <v>1500</v>
      </c>
      <c r="J19" s="418">
        <f t="shared" si="2"/>
        <v>0</v>
      </c>
      <c r="K19" s="418">
        <f t="shared" si="2"/>
        <v>0</v>
      </c>
      <c r="L19" s="418">
        <f t="shared" si="2"/>
        <v>13291</v>
      </c>
      <c r="M19" s="418">
        <f t="shared" si="2"/>
        <v>0</v>
      </c>
      <c r="N19" s="418">
        <f t="shared" si="2"/>
        <v>0</v>
      </c>
      <c r="O19" s="418">
        <f t="shared" si="2"/>
        <v>0</v>
      </c>
      <c r="P19" s="418">
        <f t="shared" si="2"/>
        <v>0</v>
      </c>
      <c r="Q19" s="418">
        <f t="shared" si="2"/>
        <v>0</v>
      </c>
      <c r="R19" s="418">
        <f t="shared" si="2"/>
        <v>1173267</v>
      </c>
      <c r="S19" s="418">
        <f>SUM(S9:S18)</f>
        <v>0</v>
      </c>
      <c r="T19" s="418">
        <f>SUM(T9:T18)</f>
        <v>0</v>
      </c>
      <c r="U19" s="418">
        <f>SUM(U9:U18)</f>
        <v>0</v>
      </c>
      <c r="V19" s="418">
        <f>SUM(V9:V18)</f>
        <v>1173267</v>
      </c>
    </row>
    <row r="24" spans="1:22" x14ac:dyDescent="0.35">
      <c r="M24" s="506"/>
    </row>
    <row r="25" spans="1:22" x14ac:dyDescent="0.35">
      <c r="M25" s="506"/>
    </row>
    <row r="26" spans="1:22" x14ac:dyDescent="0.35">
      <c r="M26" s="506"/>
    </row>
  </sheetData>
  <sheetProtection selectLockedCells="1" selectUnlockedCells="1"/>
  <mergeCells count="27">
    <mergeCell ref="A5:A8"/>
    <mergeCell ref="B5:B8"/>
    <mergeCell ref="C5:C8"/>
    <mergeCell ref="D5:D8"/>
    <mergeCell ref="E5:E8"/>
    <mergeCell ref="B1:C1"/>
    <mergeCell ref="B2:U2"/>
    <mergeCell ref="Q3:U3"/>
    <mergeCell ref="L5:O5"/>
    <mergeCell ref="P5:Q5"/>
    <mergeCell ref="R5:R8"/>
    <mergeCell ref="S5:U5"/>
    <mergeCell ref="P6:P8"/>
    <mergeCell ref="Q6:Q8"/>
    <mergeCell ref="S6:S8"/>
    <mergeCell ref="F5:K5"/>
    <mergeCell ref="V5:V8"/>
    <mergeCell ref="F6:F8"/>
    <mergeCell ref="G6:G8"/>
    <mergeCell ref="H6:H8"/>
    <mergeCell ref="I6:I8"/>
    <mergeCell ref="J6:K7"/>
    <mergeCell ref="L6:L8"/>
    <mergeCell ref="U6:U8"/>
    <mergeCell ref="M6:M8"/>
    <mergeCell ref="N6:O7"/>
    <mergeCell ref="T6:T8"/>
  </mergeCells>
  <pageMargins left="0.25" right="0.25" top="0.75" bottom="0.75" header="0.51180555555555551" footer="0.51180555555555551"/>
  <pageSetup paperSize="9" scale="37" firstPageNumber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zoomScale="90" zoomScaleNormal="90" zoomScaleSheetLayoutView="90" workbookViewId="0">
      <selection sqref="A1:C1"/>
    </sheetView>
  </sheetViews>
  <sheetFormatPr defaultRowHeight="15" x14ac:dyDescent="0.3"/>
  <cols>
    <col min="1" max="1" width="4.5703125" style="622" customWidth="1"/>
    <col min="2" max="2" width="4.5703125" style="623" customWidth="1"/>
    <col min="3" max="3" width="56.42578125" style="624" customWidth="1"/>
    <col min="4" max="4" width="5.5703125" style="625" customWidth="1"/>
    <col min="5" max="11" width="12.5703125" style="626" customWidth="1"/>
    <col min="12" max="14" width="12.5703125" style="697" customWidth="1"/>
    <col min="15" max="17" width="14" style="621" customWidth="1"/>
    <col min="18" max="256" width="9.140625" style="621"/>
    <col min="257" max="258" width="4.5703125" style="621" customWidth="1"/>
    <col min="259" max="259" width="56.42578125" style="621" customWidth="1"/>
    <col min="260" max="260" width="5.5703125" style="621" customWidth="1"/>
    <col min="261" max="270" width="12.5703125" style="621" customWidth="1"/>
    <col min="271" max="273" width="14" style="621" customWidth="1"/>
    <col min="274" max="512" width="9.140625" style="621"/>
    <col min="513" max="514" width="4.5703125" style="621" customWidth="1"/>
    <col min="515" max="515" width="56.42578125" style="621" customWidth="1"/>
    <col min="516" max="516" width="5.5703125" style="621" customWidth="1"/>
    <col min="517" max="526" width="12.5703125" style="621" customWidth="1"/>
    <col min="527" max="529" width="14" style="621" customWidth="1"/>
    <col min="530" max="768" width="9.140625" style="621"/>
    <col min="769" max="770" width="4.5703125" style="621" customWidth="1"/>
    <col min="771" max="771" width="56.42578125" style="621" customWidth="1"/>
    <col min="772" max="772" width="5.5703125" style="621" customWidth="1"/>
    <col min="773" max="782" width="12.5703125" style="621" customWidth="1"/>
    <col min="783" max="785" width="14" style="621" customWidth="1"/>
    <col min="786" max="1024" width="9.140625" style="621"/>
    <col min="1025" max="1026" width="4.5703125" style="621" customWidth="1"/>
    <col min="1027" max="1027" width="56.42578125" style="621" customWidth="1"/>
    <col min="1028" max="1028" width="5.5703125" style="621" customWidth="1"/>
    <col min="1029" max="1038" width="12.5703125" style="621" customWidth="1"/>
    <col min="1039" max="1041" width="14" style="621" customWidth="1"/>
    <col min="1042" max="1280" width="9.140625" style="621"/>
    <col min="1281" max="1282" width="4.5703125" style="621" customWidth="1"/>
    <col min="1283" max="1283" width="56.42578125" style="621" customWidth="1"/>
    <col min="1284" max="1284" width="5.5703125" style="621" customWidth="1"/>
    <col min="1285" max="1294" width="12.5703125" style="621" customWidth="1"/>
    <col min="1295" max="1297" width="14" style="621" customWidth="1"/>
    <col min="1298" max="1536" width="9.140625" style="621"/>
    <col min="1537" max="1538" width="4.5703125" style="621" customWidth="1"/>
    <col min="1539" max="1539" width="56.42578125" style="621" customWidth="1"/>
    <col min="1540" max="1540" width="5.5703125" style="621" customWidth="1"/>
    <col min="1541" max="1550" width="12.5703125" style="621" customWidth="1"/>
    <col min="1551" max="1553" width="14" style="621" customWidth="1"/>
    <col min="1554" max="1792" width="9.140625" style="621"/>
    <col min="1793" max="1794" width="4.5703125" style="621" customWidth="1"/>
    <col min="1795" max="1795" width="56.42578125" style="621" customWidth="1"/>
    <col min="1796" max="1796" width="5.5703125" style="621" customWidth="1"/>
    <col min="1797" max="1806" width="12.5703125" style="621" customWidth="1"/>
    <col min="1807" max="1809" width="14" style="621" customWidth="1"/>
    <col min="1810" max="2048" width="9.140625" style="621"/>
    <col min="2049" max="2050" width="4.5703125" style="621" customWidth="1"/>
    <col min="2051" max="2051" width="56.42578125" style="621" customWidth="1"/>
    <col min="2052" max="2052" width="5.5703125" style="621" customWidth="1"/>
    <col min="2053" max="2062" width="12.5703125" style="621" customWidth="1"/>
    <col min="2063" max="2065" width="14" style="621" customWidth="1"/>
    <col min="2066" max="2304" width="9.140625" style="621"/>
    <col min="2305" max="2306" width="4.5703125" style="621" customWidth="1"/>
    <col min="2307" max="2307" width="56.42578125" style="621" customWidth="1"/>
    <col min="2308" max="2308" width="5.5703125" style="621" customWidth="1"/>
    <col min="2309" max="2318" width="12.5703125" style="621" customWidth="1"/>
    <col min="2319" max="2321" width="14" style="621" customWidth="1"/>
    <col min="2322" max="2560" width="9.140625" style="621"/>
    <col min="2561" max="2562" width="4.5703125" style="621" customWidth="1"/>
    <col min="2563" max="2563" width="56.42578125" style="621" customWidth="1"/>
    <col min="2564" max="2564" width="5.5703125" style="621" customWidth="1"/>
    <col min="2565" max="2574" width="12.5703125" style="621" customWidth="1"/>
    <col min="2575" max="2577" width="14" style="621" customWidth="1"/>
    <col min="2578" max="2816" width="9.140625" style="621"/>
    <col min="2817" max="2818" width="4.5703125" style="621" customWidth="1"/>
    <col min="2819" max="2819" width="56.42578125" style="621" customWidth="1"/>
    <col min="2820" max="2820" width="5.5703125" style="621" customWidth="1"/>
    <col min="2821" max="2830" width="12.5703125" style="621" customWidth="1"/>
    <col min="2831" max="2833" width="14" style="621" customWidth="1"/>
    <col min="2834" max="3072" width="9.140625" style="621"/>
    <col min="3073" max="3074" width="4.5703125" style="621" customWidth="1"/>
    <col min="3075" max="3075" width="56.42578125" style="621" customWidth="1"/>
    <col min="3076" max="3076" width="5.5703125" style="621" customWidth="1"/>
    <col min="3077" max="3086" width="12.5703125" style="621" customWidth="1"/>
    <col min="3087" max="3089" width="14" style="621" customWidth="1"/>
    <col min="3090" max="3328" width="9.140625" style="621"/>
    <col min="3329" max="3330" width="4.5703125" style="621" customWidth="1"/>
    <col min="3331" max="3331" width="56.42578125" style="621" customWidth="1"/>
    <col min="3332" max="3332" width="5.5703125" style="621" customWidth="1"/>
    <col min="3333" max="3342" width="12.5703125" style="621" customWidth="1"/>
    <col min="3343" max="3345" width="14" style="621" customWidth="1"/>
    <col min="3346" max="3584" width="9.140625" style="621"/>
    <col min="3585" max="3586" width="4.5703125" style="621" customWidth="1"/>
    <col min="3587" max="3587" width="56.42578125" style="621" customWidth="1"/>
    <col min="3588" max="3588" width="5.5703125" style="621" customWidth="1"/>
    <col min="3589" max="3598" width="12.5703125" style="621" customWidth="1"/>
    <col min="3599" max="3601" width="14" style="621" customWidth="1"/>
    <col min="3602" max="3840" width="9.140625" style="621"/>
    <col min="3841" max="3842" width="4.5703125" style="621" customWidth="1"/>
    <col min="3843" max="3843" width="56.42578125" style="621" customWidth="1"/>
    <col min="3844" max="3844" width="5.5703125" style="621" customWidth="1"/>
    <col min="3845" max="3854" width="12.5703125" style="621" customWidth="1"/>
    <col min="3855" max="3857" width="14" style="621" customWidth="1"/>
    <col min="3858" max="4096" width="9.140625" style="621"/>
    <col min="4097" max="4098" width="4.5703125" style="621" customWidth="1"/>
    <col min="4099" max="4099" width="56.42578125" style="621" customWidth="1"/>
    <col min="4100" max="4100" width="5.5703125" style="621" customWidth="1"/>
    <col min="4101" max="4110" width="12.5703125" style="621" customWidth="1"/>
    <col min="4111" max="4113" width="14" style="621" customWidth="1"/>
    <col min="4114" max="4352" width="9.140625" style="621"/>
    <col min="4353" max="4354" width="4.5703125" style="621" customWidth="1"/>
    <col min="4355" max="4355" width="56.42578125" style="621" customWidth="1"/>
    <col min="4356" max="4356" width="5.5703125" style="621" customWidth="1"/>
    <col min="4357" max="4366" width="12.5703125" style="621" customWidth="1"/>
    <col min="4367" max="4369" width="14" style="621" customWidth="1"/>
    <col min="4370" max="4608" width="9.140625" style="621"/>
    <col min="4609" max="4610" width="4.5703125" style="621" customWidth="1"/>
    <col min="4611" max="4611" width="56.42578125" style="621" customWidth="1"/>
    <col min="4612" max="4612" width="5.5703125" style="621" customWidth="1"/>
    <col min="4613" max="4622" width="12.5703125" style="621" customWidth="1"/>
    <col min="4623" max="4625" width="14" style="621" customWidth="1"/>
    <col min="4626" max="4864" width="9.140625" style="621"/>
    <col min="4865" max="4866" width="4.5703125" style="621" customWidth="1"/>
    <col min="4867" max="4867" width="56.42578125" style="621" customWidth="1"/>
    <col min="4868" max="4868" width="5.5703125" style="621" customWidth="1"/>
    <col min="4869" max="4878" width="12.5703125" style="621" customWidth="1"/>
    <col min="4879" max="4881" width="14" style="621" customWidth="1"/>
    <col min="4882" max="5120" width="9.140625" style="621"/>
    <col min="5121" max="5122" width="4.5703125" style="621" customWidth="1"/>
    <col min="5123" max="5123" width="56.42578125" style="621" customWidth="1"/>
    <col min="5124" max="5124" width="5.5703125" style="621" customWidth="1"/>
    <col min="5125" max="5134" width="12.5703125" style="621" customWidth="1"/>
    <col min="5135" max="5137" width="14" style="621" customWidth="1"/>
    <col min="5138" max="5376" width="9.140625" style="621"/>
    <col min="5377" max="5378" width="4.5703125" style="621" customWidth="1"/>
    <col min="5379" max="5379" width="56.42578125" style="621" customWidth="1"/>
    <col min="5380" max="5380" width="5.5703125" style="621" customWidth="1"/>
    <col min="5381" max="5390" width="12.5703125" style="621" customWidth="1"/>
    <col min="5391" max="5393" width="14" style="621" customWidth="1"/>
    <col min="5394" max="5632" width="9.140625" style="621"/>
    <col min="5633" max="5634" width="4.5703125" style="621" customWidth="1"/>
    <col min="5635" max="5635" width="56.42578125" style="621" customWidth="1"/>
    <col min="5636" max="5636" width="5.5703125" style="621" customWidth="1"/>
    <col min="5637" max="5646" width="12.5703125" style="621" customWidth="1"/>
    <col min="5647" max="5649" width="14" style="621" customWidth="1"/>
    <col min="5650" max="5888" width="9.140625" style="621"/>
    <col min="5889" max="5890" width="4.5703125" style="621" customWidth="1"/>
    <col min="5891" max="5891" width="56.42578125" style="621" customWidth="1"/>
    <col min="5892" max="5892" width="5.5703125" style="621" customWidth="1"/>
    <col min="5893" max="5902" width="12.5703125" style="621" customWidth="1"/>
    <col min="5903" max="5905" width="14" style="621" customWidth="1"/>
    <col min="5906" max="6144" width="9.140625" style="621"/>
    <col min="6145" max="6146" width="4.5703125" style="621" customWidth="1"/>
    <col min="6147" max="6147" width="56.42578125" style="621" customWidth="1"/>
    <col min="6148" max="6148" width="5.5703125" style="621" customWidth="1"/>
    <col min="6149" max="6158" width="12.5703125" style="621" customWidth="1"/>
    <col min="6159" max="6161" width="14" style="621" customWidth="1"/>
    <col min="6162" max="6400" width="9.140625" style="621"/>
    <col min="6401" max="6402" width="4.5703125" style="621" customWidth="1"/>
    <col min="6403" max="6403" width="56.42578125" style="621" customWidth="1"/>
    <col min="6404" max="6404" width="5.5703125" style="621" customWidth="1"/>
    <col min="6405" max="6414" width="12.5703125" style="621" customWidth="1"/>
    <col min="6415" max="6417" width="14" style="621" customWidth="1"/>
    <col min="6418" max="6656" width="9.140625" style="621"/>
    <col min="6657" max="6658" width="4.5703125" style="621" customWidth="1"/>
    <col min="6659" max="6659" width="56.42578125" style="621" customWidth="1"/>
    <col min="6660" max="6660" width="5.5703125" style="621" customWidth="1"/>
    <col min="6661" max="6670" width="12.5703125" style="621" customWidth="1"/>
    <col min="6671" max="6673" width="14" style="621" customWidth="1"/>
    <col min="6674" max="6912" width="9.140625" style="621"/>
    <col min="6913" max="6914" width="4.5703125" style="621" customWidth="1"/>
    <col min="6915" max="6915" width="56.42578125" style="621" customWidth="1"/>
    <col min="6916" max="6916" width="5.5703125" style="621" customWidth="1"/>
    <col min="6917" max="6926" width="12.5703125" style="621" customWidth="1"/>
    <col min="6927" max="6929" width="14" style="621" customWidth="1"/>
    <col min="6930" max="7168" width="9.140625" style="621"/>
    <col min="7169" max="7170" width="4.5703125" style="621" customWidth="1"/>
    <col min="7171" max="7171" width="56.42578125" style="621" customWidth="1"/>
    <col min="7172" max="7172" width="5.5703125" style="621" customWidth="1"/>
    <col min="7173" max="7182" width="12.5703125" style="621" customWidth="1"/>
    <col min="7183" max="7185" width="14" style="621" customWidth="1"/>
    <col min="7186" max="7424" width="9.140625" style="621"/>
    <col min="7425" max="7426" width="4.5703125" style="621" customWidth="1"/>
    <col min="7427" max="7427" width="56.42578125" style="621" customWidth="1"/>
    <col min="7428" max="7428" width="5.5703125" style="621" customWidth="1"/>
    <col min="7429" max="7438" width="12.5703125" style="621" customWidth="1"/>
    <col min="7439" max="7441" width="14" style="621" customWidth="1"/>
    <col min="7442" max="7680" width="9.140625" style="621"/>
    <col min="7681" max="7682" width="4.5703125" style="621" customWidth="1"/>
    <col min="7683" max="7683" width="56.42578125" style="621" customWidth="1"/>
    <col min="7684" max="7684" width="5.5703125" style="621" customWidth="1"/>
    <col min="7685" max="7694" width="12.5703125" style="621" customWidth="1"/>
    <col min="7695" max="7697" width="14" style="621" customWidth="1"/>
    <col min="7698" max="7936" width="9.140625" style="621"/>
    <col min="7937" max="7938" width="4.5703125" style="621" customWidth="1"/>
    <col min="7939" max="7939" width="56.42578125" style="621" customWidth="1"/>
    <col min="7940" max="7940" width="5.5703125" style="621" customWidth="1"/>
    <col min="7941" max="7950" width="12.5703125" style="621" customWidth="1"/>
    <col min="7951" max="7953" width="14" style="621" customWidth="1"/>
    <col min="7954" max="8192" width="9.140625" style="621"/>
    <col min="8193" max="8194" width="4.5703125" style="621" customWidth="1"/>
    <col min="8195" max="8195" width="56.42578125" style="621" customWidth="1"/>
    <col min="8196" max="8196" width="5.5703125" style="621" customWidth="1"/>
    <col min="8197" max="8206" width="12.5703125" style="621" customWidth="1"/>
    <col min="8207" max="8209" width="14" style="621" customWidth="1"/>
    <col min="8210" max="8448" width="9.140625" style="621"/>
    <col min="8449" max="8450" width="4.5703125" style="621" customWidth="1"/>
    <col min="8451" max="8451" width="56.42578125" style="621" customWidth="1"/>
    <col min="8452" max="8452" width="5.5703125" style="621" customWidth="1"/>
    <col min="8453" max="8462" width="12.5703125" style="621" customWidth="1"/>
    <col min="8463" max="8465" width="14" style="621" customWidth="1"/>
    <col min="8466" max="8704" width="9.140625" style="621"/>
    <col min="8705" max="8706" width="4.5703125" style="621" customWidth="1"/>
    <col min="8707" max="8707" width="56.42578125" style="621" customWidth="1"/>
    <col min="8708" max="8708" width="5.5703125" style="621" customWidth="1"/>
    <col min="8709" max="8718" width="12.5703125" style="621" customWidth="1"/>
    <col min="8719" max="8721" width="14" style="621" customWidth="1"/>
    <col min="8722" max="8960" width="9.140625" style="621"/>
    <col min="8961" max="8962" width="4.5703125" style="621" customWidth="1"/>
    <col min="8963" max="8963" width="56.42578125" style="621" customWidth="1"/>
    <col min="8964" max="8964" width="5.5703125" style="621" customWidth="1"/>
    <col min="8965" max="8974" width="12.5703125" style="621" customWidth="1"/>
    <col min="8975" max="8977" width="14" style="621" customWidth="1"/>
    <col min="8978" max="9216" width="9.140625" style="621"/>
    <col min="9217" max="9218" width="4.5703125" style="621" customWidth="1"/>
    <col min="9219" max="9219" width="56.42578125" style="621" customWidth="1"/>
    <col min="9220" max="9220" width="5.5703125" style="621" customWidth="1"/>
    <col min="9221" max="9230" width="12.5703125" style="621" customWidth="1"/>
    <col min="9231" max="9233" width="14" style="621" customWidth="1"/>
    <col min="9234" max="9472" width="9.140625" style="621"/>
    <col min="9473" max="9474" width="4.5703125" style="621" customWidth="1"/>
    <col min="9475" max="9475" width="56.42578125" style="621" customWidth="1"/>
    <col min="9476" max="9476" width="5.5703125" style="621" customWidth="1"/>
    <col min="9477" max="9486" width="12.5703125" style="621" customWidth="1"/>
    <col min="9487" max="9489" width="14" style="621" customWidth="1"/>
    <col min="9490" max="9728" width="9.140625" style="621"/>
    <col min="9729" max="9730" width="4.5703125" style="621" customWidth="1"/>
    <col min="9731" max="9731" width="56.42578125" style="621" customWidth="1"/>
    <col min="9732" max="9732" width="5.5703125" style="621" customWidth="1"/>
    <col min="9733" max="9742" width="12.5703125" style="621" customWidth="1"/>
    <col min="9743" max="9745" width="14" style="621" customWidth="1"/>
    <col min="9746" max="9984" width="9.140625" style="621"/>
    <col min="9985" max="9986" width="4.5703125" style="621" customWidth="1"/>
    <col min="9987" max="9987" width="56.42578125" style="621" customWidth="1"/>
    <col min="9988" max="9988" width="5.5703125" style="621" customWidth="1"/>
    <col min="9989" max="9998" width="12.5703125" style="621" customWidth="1"/>
    <col min="9999" max="10001" width="14" style="621" customWidth="1"/>
    <col min="10002" max="10240" width="9.140625" style="621"/>
    <col min="10241" max="10242" width="4.5703125" style="621" customWidth="1"/>
    <col min="10243" max="10243" width="56.42578125" style="621" customWidth="1"/>
    <col min="10244" max="10244" width="5.5703125" style="621" customWidth="1"/>
    <col min="10245" max="10254" width="12.5703125" style="621" customWidth="1"/>
    <col min="10255" max="10257" width="14" style="621" customWidth="1"/>
    <col min="10258" max="10496" width="9.140625" style="621"/>
    <col min="10497" max="10498" width="4.5703125" style="621" customWidth="1"/>
    <col min="10499" max="10499" width="56.42578125" style="621" customWidth="1"/>
    <col min="10500" max="10500" width="5.5703125" style="621" customWidth="1"/>
    <col min="10501" max="10510" width="12.5703125" style="621" customWidth="1"/>
    <col min="10511" max="10513" width="14" style="621" customWidth="1"/>
    <col min="10514" max="10752" width="9.140625" style="621"/>
    <col min="10753" max="10754" width="4.5703125" style="621" customWidth="1"/>
    <col min="10755" max="10755" width="56.42578125" style="621" customWidth="1"/>
    <col min="10756" max="10756" width="5.5703125" style="621" customWidth="1"/>
    <col min="10757" max="10766" width="12.5703125" style="621" customWidth="1"/>
    <col min="10767" max="10769" width="14" style="621" customWidth="1"/>
    <col min="10770" max="11008" width="9.140625" style="621"/>
    <col min="11009" max="11010" width="4.5703125" style="621" customWidth="1"/>
    <col min="11011" max="11011" width="56.42578125" style="621" customWidth="1"/>
    <col min="11012" max="11012" width="5.5703125" style="621" customWidth="1"/>
    <col min="11013" max="11022" width="12.5703125" style="621" customWidth="1"/>
    <col min="11023" max="11025" width="14" style="621" customWidth="1"/>
    <col min="11026" max="11264" width="9.140625" style="621"/>
    <col min="11265" max="11266" width="4.5703125" style="621" customWidth="1"/>
    <col min="11267" max="11267" width="56.42578125" style="621" customWidth="1"/>
    <col min="11268" max="11268" width="5.5703125" style="621" customWidth="1"/>
    <col min="11269" max="11278" width="12.5703125" style="621" customWidth="1"/>
    <col min="11279" max="11281" width="14" style="621" customWidth="1"/>
    <col min="11282" max="11520" width="9.140625" style="621"/>
    <col min="11521" max="11522" width="4.5703125" style="621" customWidth="1"/>
    <col min="11523" max="11523" width="56.42578125" style="621" customWidth="1"/>
    <col min="11524" max="11524" width="5.5703125" style="621" customWidth="1"/>
    <col min="11525" max="11534" width="12.5703125" style="621" customWidth="1"/>
    <col min="11535" max="11537" width="14" style="621" customWidth="1"/>
    <col min="11538" max="11776" width="9.140625" style="621"/>
    <col min="11777" max="11778" width="4.5703125" style="621" customWidth="1"/>
    <col min="11779" max="11779" width="56.42578125" style="621" customWidth="1"/>
    <col min="11780" max="11780" width="5.5703125" style="621" customWidth="1"/>
    <col min="11781" max="11790" width="12.5703125" style="621" customWidth="1"/>
    <col min="11791" max="11793" width="14" style="621" customWidth="1"/>
    <col min="11794" max="12032" width="9.140625" style="621"/>
    <col min="12033" max="12034" width="4.5703125" style="621" customWidth="1"/>
    <col min="12035" max="12035" width="56.42578125" style="621" customWidth="1"/>
    <col min="12036" max="12036" width="5.5703125" style="621" customWidth="1"/>
    <col min="12037" max="12046" width="12.5703125" style="621" customWidth="1"/>
    <col min="12047" max="12049" width="14" style="621" customWidth="1"/>
    <col min="12050" max="12288" width="9.140625" style="621"/>
    <col min="12289" max="12290" width="4.5703125" style="621" customWidth="1"/>
    <col min="12291" max="12291" width="56.42578125" style="621" customWidth="1"/>
    <col min="12292" max="12292" width="5.5703125" style="621" customWidth="1"/>
    <col min="12293" max="12302" width="12.5703125" style="621" customWidth="1"/>
    <col min="12303" max="12305" width="14" style="621" customWidth="1"/>
    <col min="12306" max="12544" width="9.140625" style="621"/>
    <col min="12545" max="12546" width="4.5703125" style="621" customWidth="1"/>
    <col min="12547" max="12547" width="56.42578125" style="621" customWidth="1"/>
    <col min="12548" max="12548" width="5.5703125" style="621" customWidth="1"/>
    <col min="12549" max="12558" width="12.5703125" style="621" customWidth="1"/>
    <col min="12559" max="12561" width="14" style="621" customWidth="1"/>
    <col min="12562" max="12800" width="9.140625" style="621"/>
    <col min="12801" max="12802" width="4.5703125" style="621" customWidth="1"/>
    <col min="12803" max="12803" width="56.42578125" style="621" customWidth="1"/>
    <col min="12804" max="12804" width="5.5703125" style="621" customWidth="1"/>
    <col min="12805" max="12814" width="12.5703125" style="621" customWidth="1"/>
    <col min="12815" max="12817" width="14" style="621" customWidth="1"/>
    <col min="12818" max="13056" width="9.140625" style="621"/>
    <col min="13057" max="13058" width="4.5703125" style="621" customWidth="1"/>
    <col min="13059" max="13059" width="56.42578125" style="621" customWidth="1"/>
    <col min="13060" max="13060" width="5.5703125" style="621" customWidth="1"/>
    <col min="13061" max="13070" width="12.5703125" style="621" customWidth="1"/>
    <col min="13071" max="13073" width="14" style="621" customWidth="1"/>
    <col min="13074" max="13312" width="9.140625" style="621"/>
    <col min="13313" max="13314" width="4.5703125" style="621" customWidth="1"/>
    <col min="13315" max="13315" width="56.42578125" style="621" customWidth="1"/>
    <col min="13316" max="13316" width="5.5703125" style="621" customWidth="1"/>
    <col min="13317" max="13326" width="12.5703125" style="621" customWidth="1"/>
    <col min="13327" max="13329" width="14" style="621" customWidth="1"/>
    <col min="13330" max="13568" width="9.140625" style="621"/>
    <col min="13569" max="13570" width="4.5703125" style="621" customWidth="1"/>
    <col min="13571" max="13571" width="56.42578125" style="621" customWidth="1"/>
    <col min="13572" max="13572" width="5.5703125" style="621" customWidth="1"/>
    <col min="13573" max="13582" width="12.5703125" style="621" customWidth="1"/>
    <col min="13583" max="13585" width="14" style="621" customWidth="1"/>
    <col min="13586" max="13824" width="9.140625" style="621"/>
    <col min="13825" max="13826" width="4.5703125" style="621" customWidth="1"/>
    <col min="13827" max="13827" width="56.42578125" style="621" customWidth="1"/>
    <col min="13828" max="13828" width="5.5703125" style="621" customWidth="1"/>
    <col min="13829" max="13838" width="12.5703125" style="621" customWidth="1"/>
    <col min="13839" max="13841" width="14" style="621" customWidth="1"/>
    <col min="13842" max="14080" width="9.140625" style="621"/>
    <col min="14081" max="14082" width="4.5703125" style="621" customWidth="1"/>
    <col min="14083" max="14083" width="56.42578125" style="621" customWidth="1"/>
    <col min="14084" max="14084" width="5.5703125" style="621" customWidth="1"/>
    <col min="14085" max="14094" width="12.5703125" style="621" customWidth="1"/>
    <col min="14095" max="14097" width="14" style="621" customWidth="1"/>
    <col min="14098" max="14336" width="9.140625" style="621"/>
    <col min="14337" max="14338" width="4.5703125" style="621" customWidth="1"/>
    <col min="14339" max="14339" width="56.42578125" style="621" customWidth="1"/>
    <col min="14340" max="14340" width="5.5703125" style="621" customWidth="1"/>
    <col min="14341" max="14350" width="12.5703125" style="621" customWidth="1"/>
    <col min="14351" max="14353" width="14" style="621" customWidth="1"/>
    <col min="14354" max="14592" width="9.140625" style="621"/>
    <col min="14593" max="14594" width="4.5703125" style="621" customWidth="1"/>
    <col min="14595" max="14595" width="56.42578125" style="621" customWidth="1"/>
    <col min="14596" max="14596" width="5.5703125" style="621" customWidth="1"/>
    <col min="14597" max="14606" width="12.5703125" style="621" customWidth="1"/>
    <col min="14607" max="14609" width="14" style="621" customWidth="1"/>
    <col min="14610" max="14848" width="9.140625" style="621"/>
    <col min="14849" max="14850" width="4.5703125" style="621" customWidth="1"/>
    <col min="14851" max="14851" width="56.42578125" style="621" customWidth="1"/>
    <col min="14852" max="14852" width="5.5703125" style="621" customWidth="1"/>
    <col min="14853" max="14862" width="12.5703125" style="621" customWidth="1"/>
    <col min="14863" max="14865" width="14" style="621" customWidth="1"/>
    <col min="14866" max="15104" width="9.140625" style="621"/>
    <col min="15105" max="15106" width="4.5703125" style="621" customWidth="1"/>
    <col min="15107" max="15107" width="56.42578125" style="621" customWidth="1"/>
    <col min="15108" max="15108" width="5.5703125" style="621" customWidth="1"/>
    <col min="15109" max="15118" width="12.5703125" style="621" customWidth="1"/>
    <col min="15119" max="15121" width="14" style="621" customWidth="1"/>
    <col min="15122" max="15360" width="9.140625" style="621"/>
    <col min="15361" max="15362" width="4.5703125" style="621" customWidth="1"/>
    <col min="15363" max="15363" width="56.42578125" style="621" customWidth="1"/>
    <col min="15364" max="15364" width="5.5703125" style="621" customWidth="1"/>
    <col min="15365" max="15374" width="12.5703125" style="621" customWidth="1"/>
    <col min="15375" max="15377" width="14" style="621" customWidth="1"/>
    <col min="15378" max="15616" width="9.140625" style="621"/>
    <col min="15617" max="15618" width="4.5703125" style="621" customWidth="1"/>
    <col min="15619" max="15619" width="56.42578125" style="621" customWidth="1"/>
    <col min="15620" max="15620" width="5.5703125" style="621" customWidth="1"/>
    <col min="15621" max="15630" width="12.5703125" style="621" customWidth="1"/>
    <col min="15631" max="15633" width="14" style="621" customWidth="1"/>
    <col min="15634" max="15872" width="9.140625" style="621"/>
    <col min="15873" max="15874" width="4.5703125" style="621" customWidth="1"/>
    <col min="15875" max="15875" width="56.42578125" style="621" customWidth="1"/>
    <col min="15876" max="15876" width="5.5703125" style="621" customWidth="1"/>
    <col min="15877" max="15886" width="12.5703125" style="621" customWidth="1"/>
    <col min="15887" max="15889" width="14" style="621" customWidth="1"/>
    <col min="15890" max="16128" width="9.140625" style="621"/>
    <col min="16129" max="16130" width="4.5703125" style="621" customWidth="1"/>
    <col min="16131" max="16131" width="56.42578125" style="621" customWidth="1"/>
    <col min="16132" max="16132" width="5.5703125" style="621" customWidth="1"/>
    <col min="16133" max="16142" width="12.5703125" style="621" customWidth="1"/>
    <col min="16143" max="16145" width="14" style="621" customWidth="1"/>
    <col min="16146" max="16384" width="9.140625" style="621"/>
  </cols>
  <sheetData>
    <row r="1" spans="1:14" s="620" customFormat="1" ht="14.25" x14ac:dyDescent="0.3">
      <c r="A1" s="1044" t="s">
        <v>727</v>
      </c>
      <c r="B1" s="1044"/>
      <c r="C1" s="1044"/>
      <c r="D1" s="617"/>
      <c r="E1" s="618"/>
      <c r="F1" s="618"/>
      <c r="G1" s="618"/>
      <c r="H1" s="618"/>
      <c r="I1" s="618"/>
      <c r="J1" s="618"/>
      <c r="K1" s="618"/>
      <c r="L1" s="619"/>
      <c r="M1" s="619"/>
      <c r="N1" s="619"/>
    </row>
    <row r="2" spans="1:14" ht="25.15" customHeight="1" x14ac:dyDescent="0.3">
      <c r="A2" s="1045" t="s">
        <v>4</v>
      </c>
      <c r="B2" s="1045"/>
      <c r="C2" s="1045"/>
      <c r="D2" s="1045"/>
      <c r="E2" s="1045"/>
      <c r="F2" s="1045"/>
      <c r="G2" s="1045"/>
      <c r="H2" s="1045"/>
      <c r="I2" s="1045"/>
      <c r="J2" s="1045"/>
      <c r="K2" s="1045"/>
      <c r="L2" s="1045"/>
      <c r="M2" s="1045"/>
      <c r="N2" s="1045"/>
    </row>
    <row r="3" spans="1:14" x14ac:dyDescent="0.3">
      <c r="A3" s="1045" t="s">
        <v>696</v>
      </c>
      <c r="B3" s="1045"/>
      <c r="C3" s="1045"/>
      <c r="D3" s="1045"/>
      <c r="E3" s="1045"/>
      <c r="F3" s="1045"/>
      <c r="G3" s="1045"/>
      <c r="H3" s="1045"/>
      <c r="I3" s="1045"/>
      <c r="J3" s="1045"/>
      <c r="K3" s="1045"/>
      <c r="L3" s="1045"/>
      <c r="M3" s="1045"/>
      <c r="N3" s="1045"/>
    </row>
    <row r="4" spans="1:14" x14ac:dyDescent="0.3">
      <c r="L4" s="626"/>
      <c r="M4" s="626"/>
      <c r="N4" s="627" t="s">
        <v>315</v>
      </c>
    </row>
    <row r="5" spans="1:14" s="622" customFormat="1" ht="15.75" thickBot="1" x14ac:dyDescent="0.35">
      <c r="A5" s="628" t="s">
        <v>259</v>
      </c>
      <c r="B5" s="629" t="s">
        <v>260</v>
      </c>
      <c r="C5" s="629" t="s">
        <v>261</v>
      </c>
      <c r="D5" s="629" t="s">
        <v>262</v>
      </c>
      <c r="E5" s="629" t="s">
        <v>263</v>
      </c>
      <c r="F5" s="629" t="s">
        <v>264</v>
      </c>
      <c r="G5" s="629" t="s">
        <v>265</v>
      </c>
      <c r="H5" s="629" t="s">
        <v>266</v>
      </c>
      <c r="I5" s="629" t="s">
        <v>267</v>
      </c>
      <c r="J5" s="629" t="s">
        <v>268</v>
      </c>
      <c r="K5" s="629" t="s">
        <v>269</v>
      </c>
      <c r="L5" s="629" t="s">
        <v>270</v>
      </c>
      <c r="M5" s="629" t="s">
        <v>271</v>
      </c>
      <c r="N5" s="629" t="s">
        <v>272</v>
      </c>
    </row>
    <row r="6" spans="1:14" ht="75" customHeight="1" thickBot="1" x14ac:dyDescent="0.35">
      <c r="A6" s="630" t="s">
        <v>0</v>
      </c>
      <c r="B6" s="631" t="s">
        <v>1</v>
      </c>
      <c r="C6" s="632" t="s">
        <v>2</v>
      </c>
      <c r="D6" s="633" t="s">
        <v>400</v>
      </c>
      <c r="E6" s="634" t="s">
        <v>401</v>
      </c>
      <c r="F6" s="634" t="s">
        <v>402</v>
      </c>
      <c r="G6" s="634" t="s">
        <v>403</v>
      </c>
      <c r="H6" s="634" t="s">
        <v>404</v>
      </c>
      <c r="I6" s="634" t="s">
        <v>405</v>
      </c>
      <c r="J6" s="634" t="s">
        <v>406</v>
      </c>
      <c r="K6" s="634" t="s">
        <v>407</v>
      </c>
      <c r="L6" s="634" t="s">
        <v>408</v>
      </c>
      <c r="M6" s="635" t="s">
        <v>409</v>
      </c>
      <c r="N6" s="635" t="s">
        <v>410</v>
      </c>
    </row>
    <row r="7" spans="1:14" x14ac:dyDescent="0.3">
      <c r="A7" s="636"/>
      <c r="B7" s="637"/>
      <c r="C7" s="638" t="s">
        <v>411</v>
      </c>
      <c r="D7" s="639"/>
      <c r="E7" s="640"/>
      <c r="F7" s="640"/>
      <c r="G7" s="640"/>
      <c r="H7" s="640"/>
      <c r="I7" s="640"/>
      <c r="J7" s="640"/>
      <c r="K7" s="640"/>
      <c r="L7" s="640"/>
      <c r="M7" s="641"/>
      <c r="N7" s="641"/>
    </row>
    <row r="8" spans="1:14" ht="18" hidden="1" customHeight="1" x14ac:dyDescent="0.3">
      <c r="A8" s="642"/>
      <c r="B8" s="643"/>
      <c r="C8" s="644" t="s">
        <v>653</v>
      </c>
      <c r="D8" s="645"/>
      <c r="E8" s="646"/>
      <c r="F8" s="646"/>
      <c r="G8" s="646"/>
      <c r="H8" s="646"/>
      <c r="I8" s="647"/>
      <c r="J8" s="647"/>
      <c r="K8" s="647"/>
      <c r="L8" s="648"/>
      <c r="M8" s="649"/>
      <c r="N8" s="650">
        <f t="shared" ref="N8:N17" si="0">SUM(E8:M8)</f>
        <v>0</v>
      </c>
    </row>
    <row r="9" spans="1:14" ht="18" hidden="1" customHeight="1" x14ac:dyDescent="0.3">
      <c r="A9" s="642"/>
      <c r="B9" s="643"/>
      <c r="C9" s="651" t="s">
        <v>654</v>
      </c>
      <c r="D9" s="652"/>
      <c r="E9" s="653"/>
      <c r="F9" s="654"/>
      <c r="G9" s="654"/>
      <c r="H9" s="654"/>
      <c r="I9" s="647"/>
      <c r="J9" s="647"/>
      <c r="K9" s="647"/>
      <c r="L9" s="655"/>
      <c r="M9" s="649"/>
      <c r="N9" s="650">
        <f t="shared" si="0"/>
        <v>0</v>
      </c>
    </row>
    <row r="10" spans="1:14" ht="18" customHeight="1" x14ac:dyDescent="0.3">
      <c r="A10" s="642"/>
      <c r="B10" s="643"/>
      <c r="C10" s="644" t="s">
        <v>655</v>
      </c>
      <c r="D10" s="645"/>
      <c r="E10" s="646"/>
      <c r="F10" s="646"/>
      <c r="G10" s="646"/>
      <c r="H10" s="646"/>
      <c r="I10" s="647"/>
      <c r="J10" s="647">
        <v>866</v>
      </c>
      <c r="K10" s="647"/>
      <c r="L10" s="656"/>
      <c r="M10" s="649">
        <v>234</v>
      </c>
      <c r="N10" s="650">
        <f t="shared" si="0"/>
        <v>1100</v>
      </c>
    </row>
    <row r="11" spans="1:14" ht="18" customHeight="1" x14ac:dyDescent="0.3">
      <c r="A11" s="642"/>
      <c r="B11" s="643"/>
      <c r="C11" s="644" t="s">
        <v>656</v>
      </c>
      <c r="D11" s="645"/>
      <c r="E11" s="657"/>
      <c r="F11" s="657">
        <v>2653361</v>
      </c>
      <c r="G11" s="657"/>
      <c r="H11" s="657"/>
      <c r="I11" s="647"/>
      <c r="J11" s="647"/>
      <c r="K11" s="647"/>
      <c r="L11" s="648"/>
      <c r="M11" s="649">
        <v>716408</v>
      </c>
      <c r="N11" s="650">
        <f t="shared" si="0"/>
        <v>3369769</v>
      </c>
    </row>
    <row r="12" spans="1:14" ht="18" customHeight="1" x14ac:dyDescent="0.3">
      <c r="A12" s="642"/>
      <c r="B12" s="643"/>
      <c r="C12" s="644" t="s">
        <v>657</v>
      </c>
      <c r="D12" s="645"/>
      <c r="E12" s="657"/>
      <c r="F12" s="657">
        <v>10000</v>
      </c>
      <c r="G12" s="657"/>
      <c r="H12" s="657"/>
      <c r="I12" s="647"/>
      <c r="J12" s="647"/>
      <c r="K12" s="647"/>
      <c r="L12" s="648"/>
      <c r="M12" s="649"/>
      <c r="N12" s="650">
        <f t="shared" si="0"/>
        <v>10000</v>
      </c>
    </row>
    <row r="13" spans="1:14" ht="18" customHeight="1" x14ac:dyDescent="0.3">
      <c r="A13" s="642"/>
      <c r="B13" s="643"/>
      <c r="C13" s="644" t="s">
        <v>713</v>
      </c>
      <c r="D13" s="645"/>
      <c r="E13" s="646"/>
      <c r="F13" s="646"/>
      <c r="G13" s="654"/>
      <c r="H13" s="654"/>
      <c r="I13" s="647">
        <v>1750</v>
      </c>
      <c r="J13" s="647"/>
      <c r="K13" s="647"/>
      <c r="L13" s="658"/>
      <c r="M13" s="649">
        <v>472</v>
      </c>
      <c r="N13" s="650">
        <f t="shared" si="0"/>
        <v>2222</v>
      </c>
    </row>
    <row r="14" spans="1:14" ht="18" customHeight="1" x14ac:dyDescent="0.3">
      <c r="A14" s="642"/>
      <c r="B14" s="643"/>
      <c r="C14" s="644" t="s">
        <v>658</v>
      </c>
      <c r="D14" s="645"/>
      <c r="E14" s="646"/>
      <c r="F14" s="646"/>
      <c r="G14" s="654"/>
      <c r="H14" s="654"/>
      <c r="I14" s="647"/>
      <c r="J14" s="647"/>
      <c r="K14" s="647"/>
      <c r="L14" s="658"/>
      <c r="M14" s="649"/>
      <c r="N14" s="650">
        <f t="shared" si="0"/>
        <v>0</v>
      </c>
    </row>
    <row r="15" spans="1:14" ht="18" customHeight="1" x14ac:dyDescent="0.3">
      <c r="A15" s="642"/>
      <c r="B15" s="643"/>
      <c r="C15" s="644" t="s">
        <v>659</v>
      </c>
      <c r="D15" s="645"/>
      <c r="E15" s="646"/>
      <c r="F15" s="646"/>
      <c r="G15" s="646"/>
      <c r="H15" s="646"/>
      <c r="I15" s="647"/>
      <c r="J15" s="647"/>
      <c r="K15" s="647"/>
      <c r="L15" s="656"/>
      <c r="M15" s="649"/>
      <c r="N15" s="650">
        <f t="shared" si="0"/>
        <v>0</v>
      </c>
    </row>
    <row r="16" spans="1:14" ht="18" customHeight="1" x14ac:dyDescent="0.3">
      <c r="A16" s="642"/>
      <c r="B16" s="643"/>
      <c r="C16" s="644" t="s">
        <v>660</v>
      </c>
      <c r="D16" s="645"/>
      <c r="E16" s="646"/>
      <c r="F16" s="646"/>
      <c r="G16" s="646"/>
      <c r="H16" s="646"/>
      <c r="I16" s="647"/>
      <c r="J16" s="647"/>
      <c r="K16" s="647"/>
      <c r="L16" s="656"/>
      <c r="M16" s="649"/>
      <c r="N16" s="650">
        <f t="shared" si="0"/>
        <v>0</v>
      </c>
    </row>
    <row r="17" spans="1:15" ht="18" customHeight="1" thickBot="1" x14ac:dyDescent="0.35">
      <c r="A17" s="642"/>
      <c r="B17" s="643"/>
      <c r="C17" s="659" t="s">
        <v>661</v>
      </c>
      <c r="D17" s="645"/>
      <c r="E17" s="654"/>
      <c r="F17" s="654">
        <v>730958</v>
      </c>
      <c r="G17" s="654"/>
      <c r="H17" s="654"/>
      <c r="I17" s="647"/>
      <c r="J17" s="647"/>
      <c r="K17" s="647"/>
      <c r="L17" s="658"/>
      <c r="M17" s="649">
        <v>197359</v>
      </c>
      <c r="N17" s="650">
        <f t="shared" si="0"/>
        <v>928317</v>
      </c>
    </row>
    <row r="18" spans="1:15" s="667" customFormat="1" ht="18" customHeight="1" thickTop="1" thickBot="1" x14ac:dyDescent="0.35">
      <c r="A18" s="660"/>
      <c r="B18" s="661"/>
      <c r="C18" s="662" t="s">
        <v>412</v>
      </c>
      <c r="D18" s="663"/>
      <c r="E18" s="664">
        <f>SUM(E8:E17)</f>
        <v>0</v>
      </c>
      <c r="F18" s="664">
        <f t="shared" ref="F18:N18" si="1">SUM(F7:F17)</f>
        <v>3394319</v>
      </c>
      <c r="G18" s="664">
        <f t="shared" si="1"/>
        <v>0</v>
      </c>
      <c r="H18" s="664">
        <f t="shared" si="1"/>
        <v>0</v>
      </c>
      <c r="I18" s="664">
        <f t="shared" si="1"/>
        <v>1750</v>
      </c>
      <c r="J18" s="664">
        <f t="shared" si="1"/>
        <v>866</v>
      </c>
      <c r="K18" s="664">
        <f t="shared" si="1"/>
        <v>0</v>
      </c>
      <c r="L18" s="664">
        <f t="shared" si="1"/>
        <v>0</v>
      </c>
      <c r="M18" s="664">
        <f t="shared" si="1"/>
        <v>914473</v>
      </c>
      <c r="N18" s="665">
        <f t="shared" si="1"/>
        <v>4311408</v>
      </c>
      <c r="O18" s="666"/>
    </row>
    <row r="19" spans="1:15" s="675" customFormat="1" ht="24" customHeight="1" thickTop="1" x14ac:dyDescent="0.3">
      <c r="A19" s="668"/>
      <c r="B19" s="669"/>
      <c r="C19" s="670" t="s">
        <v>413</v>
      </c>
      <c r="D19" s="671"/>
      <c r="E19" s="672"/>
      <c r="F19" s="672"/>
      <c r="G19" s="672"/>
      <c r="H19" s="672"/>
      <c r="I19" s="672"/>
      <c r="J19" s="672"/>
      <c r="K19" s="672"/>
      <c r="L19" s="672"/>
      <c r="M19" s="673"/>
      <c r="N19" s="674"/>
    </row>
    <row r="20" spans="1:15" ht="18" customHeight="1" x14ac:dyDescent="0.3">
      <c r="A20" s="642"/>
      <c r="B20" s="643"/>
      <c r="C20" s="676"/>
      <c r="D20" s="677"/>
      <c r="E20" s="654"/>
      <c r="F20" s="654"/>
      <c r="G20" s="654"/>
      <c r="H20" s="654"/>
      <c r="I20" s="647"/>
      <c r="J20" s="647"/>
      <c r="K20" s="647"/>
      <c r="L20" s="658"/>
      <c r="M20" s="678"/>
      <c r="N20" s="679"/>
    </row>
    <row r="21" spans="1:15" s="681" customFormat="1" ht="18" customHeight="1" x14ac:dyDescent="0.3">
      <c r="A21" s="642"/>
      <c r="B21" s="643"/>
      <c r="C21" s="676" t="s">
        <v>563</v>
      </c>
      <c r="D21" s="645"/>
      <c r="E21" s="680"/>
      <c r="F21" s="680"/>
      <c r="G21" s="680"/>
      <c r="H21" s="680"/>
      <c r="I21" s="680"/>
      <c r="J21" s="680"/>
      <c r="K21" s="680"/>
      <c r="L21" s="680"/>
      <c r="M21" s="678"/>
      <c r="N21" s="679"/>
    </row>
    <row r="22" spans="1:15" ht="18" customHeight="1" x14ac:dyDescent="0.3">
      <c r="A22" s="642"/>
      <c r="B22" s="643"/>
      <c r="C22" s="682" t="s">
        <v>662</v>
      </c>
      <c r="D22" s="687"/>
      <c r="E22" s="687"/>
      <c r="F22" s="687"/>
      <c r="G22" s="654"/>
      <c r="H22" s="654"/>
      <c r="I22" s="647"/>
      <c r="J22" s="647">
        <v>708</v>
      </c>
      <c r="K22" s="647"/>
      <c r="L22" s="658"/>
      <c r="M22" s="962">
        <v>192</v>
      </c>
      <c r="N22" s="961">
        <f t="shared" ref="N22:N29" si="2">SUM(E22:M22)</f>
        <v>900</v>
      </c>
    </row>
    <row r="23" spans="1:15" ht="18" customHeight="1" x14ac:dyDescent="0.3">
      <c r="A23" s="642"/>
      <c r="B23" s="643"/>
      <c r="C23" s="682"/>
      <c r="D23" s="683"/>
      <c r="E23" s="683"/>
      <c r="F23" s="683"/>
      <c r="G23" s="684"/>
      <c r="H23" s="684"/>
      <c r="I23" s="685"/>
      <c r="J23" s="685"/>
      <c r="K23" s="685"/>
      <c r="L23" s="686"/>
      <c r="M23" s="678"/>
      <c r="N23" s="679">
        <f t="shared" si="2"/>
        <v>0</v>
      </c>
    </row>
    <row r="24" spans="1:15" s="681" customFormat="1" ht="18" customHeight="1" x14ac:dyDescent="0.3">
      <c r="A24" s="642"/>
      <c r="B24" s="643"/>
      <c r="C24" s="963" t="s">
        <v>564</v>
      </c>
      <c r="D24" s="645"/>
      <c r="E24" s="654"/>
      <c r="F24" s="654"/>
      <c r="G24" s="654"/>
      <c r="H24" s="654"/>
      <c r="I24" s="647"/>
      <c r="J24" s="647"/>
      <c r="K24" s="647"/>
      <c r="L24" s="658"/>
      <c r="M24" s="678"/>
      <c r="N24" s="679">
        <f t="shared" si="2"/>
        <v>0</v>
      </c>
    </row>
    <row r="25" spans="1:15" ht="18" customHeight="1" x14ac:dyDescent="0.3">
      <c r="A25" s="642"/>
      <c r="B25" s="643"/>
      <c r="C25" s="682" t="s">
        <v>663</v>
      </c>
      <c r="D25" s="687"/>
      <c r="E25" s="687"/>
      <c r="F25" s="687"/>
      <c r="G25" s="654"/>
      <c r="H25" s="654"/>
      <c r="I25" s="647">
        <v>3810</v>
      </c>
      <c r="J25" s="647"/>
      <c r="K25" s="647"/>
      <c r="L25" s="658"/>
      <c r="M25" s="678">
        <v>1029</v>
      </c>
      <c r="N25" s="679">
        <f t="shared" si="2"/>
        <v>4839</v>
      </c>
    </row>
    <row r="26" spans="1:15" ht="18" hidden="1" customHeight="1" x14ac:dyDescent="0.3">
      <c r="A26" s="642"/>
      <c r="B26" s="643"/>
      <c r="C26" s="682" t="s">
        <v>664</v>
      </c>
      <c r="D26" s="687"/>
      <c r="E26" s="687"/>
      <c r="F26" s="687"/>
      <c r="G26" s="654"/>
      <c r="H26" s="654"/>
      <c r="I26" s="647"/>
      <c r="J26" s="647"/>
      <c r="K26" s="647"/>
      <c r="L26" s="658"/>
      <c r="M26" s="678"/>
      <c r="N26" s="679">
        <f t="shared" si="2"/>
        <v>0</v>
      </c>
      <c r="O26" s="626"/>
    </row>
    <row r="27" spans="1:15" ht="18" hidden="1" customHeight="1" x14ac:dyDescent="0.3">
      <c r="A27" s="642"/>
      <c r="B27" s="643"/>
      <c r="C27" s="682" t="s">
        <v>651</v>
      </c>
      <c r="D27" s="683"/>
      <c r="E27" s="683"/>
      <c r="F27" s="683"/>
      <c r="G27" s="684"/>
      <c r="H27" s="684"/>
      <c r="I27" s="685"/>
      <c r="J27" s="685"/>
      <c r="K27" s="685"/>
      <c r="L27" s="686"/>
      <c r="M27" s="678"/>
      <c r="N27" s="679">
        <f t="shared" si="2"/>
        <v>0</v>
      </c>
    </row>
    <row r="28" spans="1:15" ht="18" customHeight="1" x14ac:dyDescent="0.3">
      <c r="A28" s="642"/>
      <c r="B28" s="643"/>
      <c r="C28" s="682"/>
      <c r="D28" s="683"/>
      <c r="E28" s="683"/>
      <c r="F28" s="683"/>
      <c r="G28" s="684"/>
      <c r="H28" s="684"/>
      <c r="I28" s="685"/>
      <c r="J28" s="685"/>
      <c r="K28" s="685"/>
      <c r="L28" s="686"/>
      <c r="M28" s="678"/>
      <c r="N28" s="679"/>
    </row>
    <row r="29" spans="1:15" ht="18" customHeight="1" x14ac:dyDescent="0.3">
      <c r="A29" s="642"/>
      <c r="B29" s="643"/>
      <c r="C29" s="676" t="s">
        <v>565</v>
      </c>
      <c r="D29" s="687"/>
      <c r="E29" s="687"/>
      <c r="F29" s="687"/>
      <c r="G29" s="654"/>
      <c r="H29" s="654"/>
      <c r="I29" s="647"/>
      <c r="J29" s="647"/>
      <c r="K29" s="647"/>
      <c r="L29" s="658"/>
      <c r="M29" s="678"/>
      <c r="N29" s="679">
        <f t="shared" si="2"/>
        <v>0</v>
      </c>
    </row>
    <row r="30" spans="1:15" s="681" customFormat="1" ht="18" customHeight="1" x14ac:dyDescent="0.3">
      <c r="A30" s="642"/>
      <c r="B30" s="643"/>
      <c r="C30" s="688" t="s">
        <v>665</v>
      </c>
      <c r="D30" s="645"/>
      <c r="E30" s="654"/>
      <c r="F30" s="654"/>
      <c r="G30" s="654">
        <v>1181</v>
      </c>
      <c r="H30" s="654"/>
      <c r="I30" s="647"/>
      <c r="J30" s="647"/>
      <c r="K30" s="647"/>
      <c r="L30" s="658"/>
      <c r="M30" s="678">
        <v>319</v>
      </c>
      <c r="N30" s="679">
        <f>SUM(E30:M30)</f>
        <v>1500</v>
      </c>
    </row>
    <row r="31" spans="1:15" ht="18" customHeight="1" x14ac:dyDescent="0.3">
      <c r="A31" s="642"/>
      <c r="B31" s="643"/>
      <c r="C31" s="688" t="s">
        <v>666</v>
      </c>
      <c r="D31" s="683"/>
      <c r="E31" s="687"/>
      <c r="F31" s="687"/>
      <c r="G31" s="654"/>
      <c r="H31" s="654"/>
      <c r="I31" s="647">
        <v>3543</v>
      </c>
      <c r="J31" s="647">
        <v>787</v>
      </c>
      <c r="K31" s="647"/>
      <c r="L31" s="658"/>
      <c r="M31" s="678">
        <v>1170</v>
      </c>
      <c r="N31" s="679">
        <f>SUM(E31:M31)</f>
        <v>5500</v>
      </c>
    </row>
    <row r="32" spans="1:15" ht="24" customHeight="1" x14ac:dyDescent="0.3">
      <c r="A32" s="642"/>
      <c r="B32" s="643"/>
      <c r="C32" s="689"/>
      <c r="D32" s="645"/>
      <c r="E32" s="654"/>
      <c r="F32" s="654"/>
      <c r="G32" s="654"/>
      <c r="H32" s="654"/>
      <c r="I32" s="647"/>
      <c r="J32" s="647"/>
      <c r="K32" s="647"/>
      <c r="L32" s="658"/>
      <c r="M32" s="678"/>
      <c r="N32" s="679"/>
    </row>
    <row r="33" spans="1:14" ht="24" customHeight="1" thickBot="1" x14ac:dyDescent="0.35">
      <c r="A33" s="642"/>
      <c r="B33" s="643"/>
      <c r="C33" s="689" t="s">
        <v>393</v>
      </c>
      <c r="D33" s="645"/>
      <c r="E33" s="654"/>
      <c r="F33" s="654"/>
      <c r="G33" s="654"/>
      <c r="H33" s="654"/>
      <c r="I33" s="647">
        <v>434</v>
      </c>
      <c r="J33" s="647"/>
      <c r="K33" s="647"/>
      <c r="L33" s="658"/>
      <c r="M33" s="678">
        <v>118</v>
      </c>
      <c r="N33" s="679">
        <f>SUM(E33:M33)</f>
        <v>552</v>
      </c>
    </row>
    <row r="34" spans="1:14" ht="18" hidden="1" customHeight="1" x14ac:dyDescent="0.3">
      <c r="A34" s="642"/>
      <c r="B34" s="643"/>
      <c r="C34" s="682" t="s">
        <v>667</v>
      </c>
      <c r="D34" s="683"/>
      <c r="E34" s="683"/>
      <c r="F34" s="683"/>
      <c r="G34" s="684"/>
      <c r="H34" s="684"/>
      <c r="I34" s="685">
        <f>552/1.27</f>
        <v>434.64566929133855</v>
      </c>
      <c r="J34" s="685"/>
      <c r="K34" s="685"/>
      <c r="L34" s="686"/>
      <c r="M34" s="678">
        <f>SUM(E34:L34)*0.27</f>
        <v>117.35433070866142</v>
      </c>
      <c r="N34" s="679">
        <f>SUM(E34:M34)</f>
        <v>552</v>
      </c>
    </row>
    <row r="35" spans="1:14" s="667" customFormat="1" ht="16.5" thickTop="1" thickBot="1" x14ac:dyDescent="0.35">
      <c r="A35" s="660"/>
      <c r="B35" s="661"/>
      <c r="C35" s="662" t="s">
        <v>414</v>
      </c>
      <c r="D35" s="663"/>
      <c r="E35" s="664">
        <f>E21+E24+E30+E33</f>
        <v>0</v>
      </c>
      <c r="F35" s="664">
        <f>SUM(F22:F33)</f>
        <v>0</v>
      </c>
      <c r="G35" s="664">
        <f t="shared" ref="G35:N35" si="3">SUM(G22:G33)</f>
        <v>1181</v>
      </c>
      <c r="H35" s="664">
        <f t="shared" si="3"/>
        <v>0</v>
      </c>
      <c r="I35" s="664">
        <f t="shared" si="3"/>
        <v>7787</v>
      </c>
      <c r="J35" s="664">
        <f t="shared" si="3"/>
        <v>1495</v>
      </c>
      <c r="K35" s="664">
        <f t="shared" si="3"/>
        <v>0</v>
      </c>
      <c r="L35" s="664">
        <f t="shared" si="3"/>
        <v>0</v>
      </c>
      <c r="M35" s="664">
        <f t="shared" si="3"/>
        <v>2828</v>
      </c>
      <c r="N35" s="664">
        <f t="shared" si="3"/>
        <v>13291</v>
      </c>
    </row>
    <row r="36" spans="1:14" s="667" customFormat="1" ht="16.5" thickTop="1" thickBot="1" x14ac:dyDescent="0.35">
      <c r="A36" s="690"/>
      <c r="B36" s="691"/>
      <c r="C36" s="692" t="s">
        <v>415</v>
      </c>
      <c r="D36" s="693"/>
      <c r="E36" s="694">
        <f t="shared" ref="E36:N36" si="4">E18+E35</f>
        <v>0</v>
      </c>
      <c r="F36" s="694">
        <f t="shared" si="4"/>
        <v>3394319</v>
      </c>
      <c r="G36" s="694">
        <f t="shared" si="4"/>
        <v>1181</v>
      </c>
      <c r="H36" s="694">
        <f t="shared" si="4"/>
        <v>0</v>
      </c>
      <c r="I36" s="694">
        <f t="shared" si="4"/>
        <v>9537</v>
      </c>
      <c r="J36" s="694">
        <f t="shared" si="4"/>
        <v>2361</v>
      </c>
      <c r="K36" s="694">
        <f t="shared" si="4"/>
        <v>0</v>
      </c>
      <c r="L36" s="694">
        <f t="shared" si="4"/>
        <v>0</v>
      </c>
      <c r="M36" s="695">
        <f t="shared" si="4"/>
        <v>917301</v>
      </c>
      <c r="N36" s="696">
        <f t="shared" si="4"/>
        <v>4324699</v>
      </c>
    </row>
    <row r="37" spans="1:14" ht="15.75" hidden="1" thickBot="1" x14ac:dyDescent="0.35">
      <c r="E37" s="626">
        <v>4964663</v>
      </c>
      <c r="F37" s="626">
        <v>825340</v>
      </c>
      <c r="G37" s="626">
        <v>1807445</v>
      </c>
      <c r="L37" s="697">
        <v>4024489</v>
      </c>
      <c r="N37" s="697">
        <v>728849</v>
      </c>
    </row>
    <row r="38" spans="1:14" s="704" customFormat="1" ht="13.5" x14ac:dyDescent="0.3">
      <c r="A38" s="698"/>
      <c r="B38" s="699"/>
      <c r="C38" s="700"/>
      <c r="D38" s="701"/>
      <c r="E38" s="702"/>
      <c r="F38" s="702"/>
      <c r="G38" s="702"/>
      <c r="H38" s="702"/>
      <c r="I38" s="702"/>
      <c r="J38" s="702"/>
      <c r="K38" s="702"/>
      <c r="L38" s="703"/>
      <c r="M38" s="703"/>
      <c r="N38" s="703"/>
    </row>
  </sheetData>
  <sheetProtection selectLockedCells="1" selectUnlockedCells="1"/>
  <mergeCells count="3">
    <mergeCell ref="A1:C1"/>
    <mergeCell ref="A2:N2"/>
    <mergeCell ref="A3:N3"/>
  </mergeCells>
  <printOptions horizontalCentered="1"/>
  <pageMargins left="0.19652777777777777" right="0.19652777777777777" top="0.59027777777777779" bottom="0.39374999999999999" header="0.51180555555555551" footer="0.51180555555555551"/>
  <pageSetup paperSize="9" scale="73" firstPageNumber="0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6"/>
  <sheetViews>
    <sheetView view="pageBreakPreview" topLeftCell="A149" workbookViewId="0">
      <selection activeCell="B185" sqref="B185"/>
    </sheetView>
  </sheetViews>
  <sheetFormatPr defaultRowHeight="15" x14ac:dyDescent="0.25"/>
  <cols>
    <col min="1" max="1" width="28.5703125" customWidth="1"/>
    <col min="2" max="5" width="15.5703125" customWidth="1"/>
    <col min="257" max="257" width="28.5703125" customWidth="1"/>
    <col min="258" max="261" width="15.5703125" customWidth="1"/>
    <col min="513" max="513" width="28.5703125" customWidth="1"/>
    <col min="514" max="517" width="15.5703125" customWidth="1"/>
    <col min="769" max="769" width="28.5703125" customWidth="1"/>
    <col min="770" max="773" width="15.5703125" customWidth="1"/>
    <col min="1025" max="1025" width="28.5703125" customWidth="1"/>
    <col min="1026" max="1029" width="15.5703125" customWidth="1"/>
    <col min="1281" max="1281" width="28.5703125" customWidth="1"/>
    <col min="1282" max="1285" width="15.5703125" customWidth="1"/>
    <col min="1537" max="1537" width="28.5703125" customWidth="1"/>
    <col min="1538" max="1541" width="15.5703125" customWidth="1"/>
    <col min="1793" max="1793" width="28.5703125" customWidth="1"/>
    <col min="1794" max="1797" width="15.5703125" customWidth="1"/>
    <col min="2049" max="2049" width="28.5703125" customWidth="1"/>
    <col min="2050" max="2053" width="15.5703125" customWidth="1"/>
    <col min="2305" max="2305" width="28.5703125" customWidth="1"/>
    <col min="2306" max="2309" width="15.5703125" customWidth="1"/>
    <col min="2561" max="2561" width="28.5703125" customWidth="1"/>
    <col min="2562" max="2565" width="15.5703125" customWidth="1"/>
    <col min="2817" max="2817" width="28.5703125" customWidth="1"/>
    <col min="2818" max="2821" width="15.5703125" customWidth="1"/>
    <col min="3073" max="3073" width="28.5703125" customWidth="1"/>
    <col min="3074" max="3077" width="15.5703125" customWidth="1"/>
    <col min="3329" max="3329" width="28.5703125" customWidth="1"/>
    <col min="3330" max="3333" width="15.5703125" customWidth="1"/>
    <col min="3585" max="3585" width="28.5703125" customWidth="1"/>
    <col min="3586" max="3589" width="15.5703125" customWidth="1"/>
    <col min="3841" max="3841" width="28.5703125" customWidth="1"/>
    <col min="3842" max="3845" width="15.5703125" customWidth="1"/>
    <col min="4097" max="4097" width="28.5703125" customWidth="1"/>
    <col min="4098" max="4101" width="15.5703125" customWidth="1"/>
    <col min="4353" max="4353" width="28.5703125" customWidth="1"/>
    <col min="4354" max="4357" width="15.5703125" customWidth="1"/>
    <col min="4609" max="4609" width="28.5703125" customWidth="1"/>
    <col min="4610" max="4613" width="15.5703125" customWidth="1"/>
    <col min="4865" max="4865" width="28.5703125" customWidth="1"/>
    <col min="4866" max="4869" width="15.5703125" customWidth="1"/>
    <col min="5121" max="5121" width="28.5703125" customWidth="1"/>
    <col min="5122" max="5125" width="15.5703125" customWidth="1"/>
    <col min="5377" max="5377" width="28.5703125" customWidth="1"/>
    <col min="5378" max="5381" width="15.5703125" customWidth="1"/>
    <col min="5633" max="5633" width="28.5703125" customWidth="1"/>
    <col min="5634" max="5637" width="15.5703125" customWidth="1"/>
    <col min="5889" max="5889" width="28.5703125" customWidth="1"/>
    <col min="5890" max="5893" width="15.5703125" customWidth="1"/>
    <col min="6145" max="6145" width="28.5703125" customWidth="1"/>
    <col min="6146" max="6149" width="15.5703125" customWidth="1"/>
    <col min="6401" max="6401" width="28.5703125" customWidth="1"/>
    <col min="6402" max="6405" width="15.5703125" customWidth="1"/>
    <col min="6657" max="6657" width="28.5703125" customWidth="1"/>
    <col min="6658" max="6661" width="15.5703125" customWidth="1"/>
    <col min="6913" max="6913" width="28.5703125" customWidth="1"/>
    <col min="6914" max="6917" width="15.5703125" customWidth="1"/>
    <col min="7169" max="7169" width="28.5703125" customWidth="1"/>
    <col min="7170" max="7173" width="15.5703125" customWidth="1"/>
    <col min="7425" max="7425" width="28.5703125" customWidth="1"/>
    <col min="7426" max="7429" width="15.5703125" customWidth="1"/>
    <col min="7681" max="7681" width="28.5703125" customWidth="1"/>
    <col min="7682" max="7685" width="15.5703125" customWidth="1"/>
    <col min="7937" max="7937" width="28.5703125" customWidth="1"/>
    <col min="7938" max="7941" width="15.5703125" customWidth="1"/>
    <col min="8193" max="8193" width="28.5703125" customWidth="1"/>
    <col min="8194" max="8197" width="15.5703125" customWidth="1"/>
    <col min="8449" max="8449" width="28.5703125" customWidth="1"/>
    <col min="8450" max="8453" width="15.5703125" customWidth="1"/>
    <col min="8705" max="8705" width="28.5703125" customWidth="1"/>
    <col min="8706" max="8709" width="15.5703125" customWidth="1"/>
    <col min="8961" max="8961" width="28.5703125" customWidth="1"/>
    <col min="8962" max="8965" width="15.5703125" customWidth="1"/>
    <col min="9217" max="9217" width="28.5703125" customWidth="1"/>
    <col min="9218" max="9221" width="15.5703125" customWidth="1"/>
    <col min="9473" max="9473" width="28.5703125" customWidth="1"/>
    <col min="9474" max="9477" width="15.5703125" customWidth="1"/>
    <col min="9729" max="9729" width="28.5703125" customWidth="1"/>
    <col min="9730" max="9733" width="15.5703125" customWidth="1"/>
    <col min="9985" max="9985" width="28.5703125" customWidth="1"/>
    <col min="9986" max="9989" width="15.5703125" customWidth="1"/>
    <col min="10241" max="10241" width="28.5703125" customWidth="1"/>
    <col min="10242" max="10245" width="15.5703125" customWidth="1"/>
    <col min="10497" max="10497" width="28.5703125" customWidth="1"/>
    <col min="10498" max="10501" width="15.5703125" customWidth="1"/>
    <col min="10753" max="10753" width="28.5703125" customWidth="1"/>
    <col min="10754" max="10757" width="15.5703125" customWidth="1"/>
    <col min="11009" max="11009" width="28.5703125" customWidth="1"/>
    <col min="11010" max="11013" width="15.5703125" customWidth="1"/>
    <col min="11265" max="11265" width="28.5703125" customWidth="1"/>
    <col min="11266" max="11269" width="15.5703125" customWidth="1"/>
    <col min="11521" max="11521" width="28.5703125" customWidth="1"/>
    <col min="11522" max="11525" width="15.5703125" customWidth="1"/>
    <col min="11777" max="11777" width="28.5703125" customWidth="1"/>
    <col min="11778" max="11781" width="15.5703125" customWidth="1"/>
    <col min="12033" max="12033" width="28.5703125" customWidth="1"/>
    <col min="12034" max="12037" width="15.5703125" customWidth="1"/>
    <col min="12289" max="12289" width="28.5703125" customWidth="1"/>
    <col min="12290" max="12293" width="15.5703125" customWidth="1"/>
    <col min="12545" max="12545" width="28.5703125" customWidth="1"/>
    <col min="12546" max="12549" width="15.5703125" customWidth="1"/>
    <col min="12801" max="12801" width="28.5703125" customWidth="1"/>
    <col min="12802" max="12805" width="15.5703125" customWidth="1"/>
    <col min="13057" max="13057" width="28.5703125" customWidth="1"/>
    <col min="13058" max="13061" width="15.5703125" customWidth="1"/>
    <col min="13313" max="13313" width="28.5703125" customWidth="1"/>
    <col min="13314" max="13317" width="15.5703125" customWidth="1"/>
    <col min="13569" max="13569" width="28.5703125" customWidth="1"/>
    <col min="13570" max="13573" width="15.5703125" customWidth="1"/>
    <col min="13825" max="13825" width="28.5703125" customWidth="1"/>
    <col min="13826" max="13829" width="15.5703125" customWidth="1"/>
    <col min="14081" max="14081" width="28.5703125" customWidth="1"/>
    <col min="14082" max="14085" width="15.5703125" customWidth="1"/>
    <col min="14337" max="14337" width="28.5703125" customWidth="1"/>
    <col min="14338" max="14341" width="15.5703125" customWidth="1"/>
    <col min="14593" max="14593" width="28.5703125" customWidth="1"/>
    <col min="14594" max="14597" width="15.5703125" customWidth="1"/>
    <col min="14849" max="14849" width="28.5703125" customWidth="1"/>
    <col min="14850" max="14853" width="15.5703125" customWidth="1"/>
    <col min="15105" max="15105" width="28.5703125" customWidth="1"/>
    <col min="15106" max="15109" width="15.5703125" customWidth="1"/>
    <col min="15361" max="15361" width="28.5703125" customWidth="1"/>
    <col min="15362" max="15365" width="15.5703125" customWidth="1"/>
    <col min="15617" max="15617" width="28.5703125" customWidth="1"/>
    <col min="15618" max="15621" width="15.5703125" customWidth="1"/>
    <col min="15873" max="15873" width="28.5703125" customWidth="1"/>
    <col min="15874" max="15877" width="15.5703125" customWidth="1"/>
    <col min="16129" max="16129" width="28.5703125" customWidth="1"/>
    <col min="16130" max="16133" width="15.5703125" customWidth="1"/>
  </cols>
  <sheetData>
    <row r="1" spans="1:14" s="98" customFormat="1" ht="14.25" x14ac:dyDescent="0.3">
      <c r="A1" s="98" t="s">
        <v>728</v>
      </c>
    </row>
    <row r="2" spans="1:14" s="100" customFormat="1" ht="18" x14ac:dyDescent="0.25">
      <c r="A2" s="1063" t="s">
        <v>416</v>
      </c>
      <c r="B2" s="1063"/>
      <c r="C2" s="1063"/>
      <c r="D2" s="1063"/>
      <c r="E2" s="1063"/>
      <c r="F2" s="99"/>
      <c r="G2" s="99"/>
      <c r="H2" s="99"/>
      <c r="I2" s="99"/>
      <c r="J2" s="99"/>
      <c r="K2" s="99"/>
      <c r="L2" s="99"/>
      <c r="M2" s="99"/>
      <c r="N2" s="99"/>
    </row>
    <row r="3" spans="1:14" s="102" customFormat="1" ht="30.75" customHeight="1" x14ac:dyDescent="0.25">
      <c r="A3" s="1062" t="s">
        <v>417</v>
      </c>
      <c r="B3" s="1062"/>
      <c r="C3" s="1062"/>
      <c r="D3" s="1062"/>
      <c r="E3" s="1062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37.5" customHeight="1" thickBot="1" x14ac:dyDescent="0.35">
      <c r="A4" s="705" t="s">
        <v>542</v>
      </c>
      <c r="B4" s="1059" t="s">
        <v>615</v>
      </c>
      <c r="C4" s="1060"/>
      <c r="D4" s="1060"/>
      <c r="E4" s="706" t="s">
        <v>418</v>
      </c>
    </row>
    <row r="5" spans="1:14" ht="15.75" thickBot="1" x14ac:dyDescent="0.3">
      <c r="A5" s="707" t="s">
        <v>419</v>
      </c>
      <c r="B5" s="708">
        <v>2020</v>
      </c>
      <c r="C5" s="708">
        <v>2021</v>
      </c>
      <c r="D5" s="708" t="s">
        <v>718</v>
      </c>
      <c r="E5" s="709" t="s">
        <v>410</v>
      </c>
    </row>
    <row r="6" spans="1:14" x14ac:dyDescent="0.25">
      <c r="A6" s="710" t="s">
        <v>420</v>
      </c>
      <c r="B6" s="711"/>
      <c r="C6" s="711"/>
      <c r="D6" s="711"/>
      <c r="E6" s="712">
        <f t="shared" ref="E6:E11" si="0">SUM(B6:D6)</f>
        <v>0</v>
      </c>
    </row>
    <row r="7" spans="1:14" x14ac:dyDescent="0.25">
      <c r="A7" s="713" t="s">
        <v>421</v>
      </c>
      <c r="B7" s="714"/>
      <c r="C7" s="714"/>
      <c r="D7" s="714"/>
      <c r="E7" s="715">
        <f t="shared" si="0"/>
        <v>0</v>
      </c>
    </row>
    <row r="8" spans="1:14" x14ac:dyDescent="0.25">
      <c r="A8" s="713" t="s">
        <v>422</v>
      </c>
      <c r="B8" s="714"/>
      <c r="C8" s="714"/>
      <c r="D8" s="714"/>
      <c r="E8" s="715">
        <f t="shared" si="0"/>
        <v>0</v>
      </c>
    </row>
    <row r="9" spans="1:14" x14ac:dyDescent="0.25">
      <c r="A9" s="713" t="s">
        <v>423</v>
      </c>
      <c r="B9" s="714"/>
      <c r="C9" s="714"/>
      <c r="D9" s="714"/>
      <c r="E9" s="715">
        <f t="shared" si="0"/>
        <v>0</v>
      </c>
    </row>
    <row r="10" spans="1:14" x14ac:dyDescent="0.25">
      <c r="A10" s="713" t="s">
        <v>424</v>
      </c>
      <c r="B10" s="714"/>
      <c r="C10" s="714"/>
      <c r="D10" s="714"/>
      <c r="E10" s="715">
        <f t="shared" si="0"/>
        <v>0</v>
      </c>
    </row>
    <row r="11" spans="1:14" ht="15.75" thickBot="1" x14ac:dyDescent="0.3">
      <c r="A11" s="716" t="s">
        <v>716</v>
      </c>
      <c r="B11" s="717">
        <v>43105</v>
      </c>
      <c r="C11" s="717"/>
      <c r="D11" s="717"/>
      <c r="E11" s="715">
        <f t="shared" si="0"/>
        <v>43105</v>
      </c>
    </row>
    <row r="12" spans="1:14" ht="15.75" thickBot="1" x14ac:dyDescent="0.3">
      <c r="A12" s="718" t="s">
        <v>419</v>
      </c>
      <c r="B12" s="719">
        <f>B6+SUM(B7:B11)</f>
        <v>43105</v>
      </c>
      <c r="C12" s="719">
        <f>C6+SUM(C7:C11)</f>
        <v>0</v>
      </c>
      <c r="D12" s="719">
        <f>D6+SUM(D7:D11)</f>
        <v>0</v>
      </c>
      <c r="E12" s="720">
        <f>E6+SUM(E7:E11)</f>
        <v>43105</v>
      </c>
    </row>
    <row r="13" spans="1:14" ht="15.75" thickBot="1" x14ac:dyDescent="0.3">
      <c r="A13" s="721"/>
      <c r="B13" s="721"/>
      <c r="C13" s="721"/>
      <c r="D13" s="721"/>
      <c r="E13" s="721"/>
    </row>
    <row r="14" spans="1:14" ht="15.75" thickBot="1" x14ac:dyDescent="0.3">
      <c r="A14" s="707" t="s">
        <v>425</v>
      </c>
      <c r="B14" s="708">
        <v>2020</v>
      </c>
      <c r="C14" s="708">
        <v>2021</v>
      </c>
      <c r="D14" s="708"/>
      <c r="E14" s="709" t="s">
        <v>410</v>
      </c>
    </row>
    <row r="15" spans="1:14" x14ac:dyDescent="0.25">
      <c r="A15" s="710" t="s">
        <v>426</v>
      </c>
      <c r="B15" s="711"/>
      <c r="C15" s="711"/>
      <c r="D15" s="711"/>
      <c r="E15" s="712">
        <f t="shared" ref="E15:E21" si="1">SUM(B15:D15)</f>
        <v>0</v>
      </c>
    </row>
    <row r="16" spans="1:14" x14ac:dyDescent="0.25">
      <c r="A16" s="722" t="s">
        <v>427</v>
      </c>
      <c r="B16" s="714">
        <v>39605</v>
      </c>
      <c r="C16" s="714"/>
      <c r="D16" s="714"/>
      <c r="E16" s="715">
        <f t="shared" si="1"/>
        <v>39605</v>
      </c>
    </row>
    <row r="17" spans="1:5" x14ac:dyDescent="0.25">
      <c r="A17" s="713" t="s">
        <v>428</v>
      </c>
      <c r="B17" s="714">
        <v>3500</v>
      </c>
      <c r="C17" s="714"/>
      <c r="D17" s="714"/>
      <c r="E17" s="715">
        <f t="shared" si="1"/>
        <v>3500</v>
      </c>
    </row>
    <row r="18" spans="1:5" x14ac:dyDescent="0.25">
      <c r="A18" s="713" t="s">
        <v>429</v>
      </c>
      <c r="B18" s="714"/>
      <c r="C18" s="714"/>
      <c r="D18" s="714"/>
      <c r="E18" s="715">
        <f t="shared" si="1"/>
        <v>0</v>
      </c>
    </row>
    <row r="19" spans="1:5" x14ac:dyDescent="0.25">
      <c r="A19" s="723"/>
      <c r="B19" s="714"/>
      <c r="C19" s="714"/>
      <c r="D19" s="714"/>
      <c r="E19" s="715">
        <f t="shared" si="1"/>
        <v>0</v>
      </c>
    </row>
    <row r="20" spans="1:5" x14ac:dyDescent="0.25">
      <c r="A20" s="723"/>
      <c r="B20" s="714"/>
      <c r="C20" s="714"/>
      <c r="D20" s="714"/>
      <c r="E20" s="715">
        <f t="shared" si="1"/>
        <v>0</v>
      </c>
    </row>
    <row r="21" spans="1:5" ht="15.75" thickBot="1" x14ac:dyDescent="0.3">
      <c r="A21" s="716"/>
      <c r="B21" s="724"/>
      <c r="C21" s="724"/>
      <c r="D21" s="724"/>
      <c r="E21" s="725">
        <f t="shared" si="1"/>
        <v>0</v>
      </c>
    </row>
    <row r="22" spans="1:5" ht="15.75" thickBot="1" x14ac:dyDescent="0.3">
      <c r="A22" s="718" t="s">
        <v>430</v>
      </c>
      <c r="B22" s="719">
        <f>SUM(B15:B21)</f>
        <v>43105</v>
      </c>
      <c r="C22" s="719">
        <f>SUM(C15:C21)</f>
        <v>0</v>
      </c>
      <c r="D22" s="719">
        <f>SUM(D15:D21)</f>
        <v>0</v>
      </c>
      <c r="E22" s="720">
        <f>SUM(E15:E21)</f>
        <v>43105</v>
      </c>
    </row>
    <row r="23" spans="1:5" ht="15.75" x14ac:dyDescent="0.3">
      <c r="A23" s="726"/>
      <c r="B23" s="726"/>
      <c r="C23" s="726"/>
      <c r="D23" s="726"/>
      <c r="E23" s="726"/>
    </row>
    <row r="24" spans="1:5" x14ac:dyDescent="0.25">
      <c r="A24" s="1058" t="s">
        <v>719</v>
      </c>
      <c r="B24" s="1058"/>
      <c r="C24" s="1058"/>
      <c r="D24" s="1058"/>
      <c r="E24" s="1058"/>
    </row>
    <row r="25" spans="1:5" ht="16.5" thickBot="1" x14ac:dyDescent="0.35">
      <c r="A25" s="726"/>
      <c r="B25" s="726"/>
      <c r="C25" s="726"/>
      <c r="D25" s="726"/>
      <c r="E25" s="726"/>
    </row>
    <row r="26" spans="1:5" ht="16.5" thickBot="1" x14ac:dyDescent="0.35">
      <c r="A26" s="1071" t="s">
        <v>431</v>
      </c>
      <c r="B26" s="1071"/>
      <c r="C26" s="1071"/>
      <c r="D26" s="1070" t="s">
        <v>432</v>
      </c>
      <c r="E26" s="1070"/>
    </row>
    <row r="27" spans="1:5" ht="15.75" x14ac:dyDescent="0.3">
      <c r="A27" s="1069"/>
      <c r="B27" s="1069"/>
      <c r="C27" s="1069"/>
      <c r="D27" s="1068"/>
      <c r="E27" s="1068"/>
    </row>
    <row r="28" spans="1:5" ht="16.5" thickBot="1" x14ac:dyDescent="0.35">
      <c r="A28" s="1067"/>
      <c r="B28" s="1067"/>
      <c r="C28" s="1067"/>
      <c r="D28" s="1066"/>
      <c r="E28" s="1066"/>
    </row>
    <row r="29" spans="1:5" ht="16.5" thickBot="1" x14ac:dyDescent="0.35">
      <c r="A29" s="1065" t="s">
        <v>430</v>
      </c>
      <c r="B29" s="1065"/>
      <c r="C29" s="1065"/>
      <c r="D29" s="1064">
        <f>SUM(D27:E28)</f>
        <v>0</v>
      </c>
      <c r="E29" s="1064"/>
    </row>
    <row r="30" spans="1:5" ht="15.75" x14ac:dyDescent="0.3">
      <c r="A30" s="727"/>
      <c r="B30" s="727"/>
      <c r="C30" s="727"/>
      <c r="D30" s="728"/>
      <c r="E30" s="728"/>
    </row>
    <row r="31" spans="1:5" ht="15.75" hidden="1" x14ac:dyDescent="0.3">
      <c r="A31" s="98" t="s">
        <v>717</v>
      </c>
      <c r="B31" s="98"/>
      <c r="C31" s="98"/>
      <c r="D31" s="98"/>
      <c r="E31" s="98"/>
    </row>
    <row r="32" spans="1:5" ht="18" hidden="1" x14ac:dyDescent="0.25">
      <c r="A32" s="1063" t="s">
        <v>416</v>
      </c>
      <c r="B32" s="1063"/>
      <c r="C32" s="1063"/>
      <c r="D32" s="1063"/>
      <c r="E32" s="1063"/>
    </row>
    <row r="33" spans="1:5" hidden="1" x14ac:dyDescent="0.25">
      <c r="A33" s="1062" t="s">
        <v>417</v>
      </c>
      <c r="B33" s="1062"/>
      <c r="C33" s="1062"/>
      <c r="D33" s="1062"/>
      <c r="E33" s="1062"/>
    </row>
    <row r="34" spans="1:5" ht="37.5" hidden="1" customHeight="1" thickBot="1" x14ac:dyDescent="0.35">
      <c r="A34" s="705" t="s">
        <v>542</v>
      </c>
      <c r="B34" s="1059" t="s">
        <v>616</v>
      </c>
      <c r="C34" s="1060"/>
      <c r="D34" s="1060"/>
      <c r="E34" s="706" t="s">
        <v>418</v>
      </c>
    </row>
    <row r="35" spans="1:5" ht="15.75" hidden="1" thickBot="1" x14ac:dyDescent="0.3">
      <c r="A35" s="707" t="s">
        <v>419</v>
      </c>
      <c r="B35" s="708">
        <v>2019</v>
      </c>
      <c r="C35" s="708">
        <v>2020</v>
      </c>
      <c r="D35" s="708" t="s">
        <v>623</v>
      </c>
      <c r="E35" s="709" t="s">
        <v>410</v>
      </c>
    </row>
    <row r="36" spans="1:5" hidden="1" x14ac:dyDescent="0.25">
      <c r="A36" s="710" t="s">
        <v>420</v>
      </c>
      <c r="B36" s="711"/>
      <c r="C36" s="711"/>
      <c r="D36" s="711"/>
      <c r="E36" s="712">
        <f t="shared" ref="E36:E41" si="2">SUM(B36:D36)</f>
        <v>0</v>
      </c>
    </row>
    <row r="37" spans="1:5" hidden="1" x14ac:dyDescent="0.25">
      <c r="A37" s="713" t="s">
        <v>421</v>
      </c>
      <c r="B37" s="714"/>
      <c r="C37" s="714"/>
      <c r="D37" s="714"/>
      <c r="E37" s="715">
        <f t="shared" si="2"/>
        <v>0</v>
      </c>
    </row>
    <row r="38" spans="1:5" hidden="1" x14ac:dyDescent="0.25">
      <c r="A38" s="713" t="s">
        <v>422</v>
      </c>
      <c r="B38" s="714"/>
      <c r="C38" s="714"/>
      <c r="D38" s="714"/>
      <c r="E38" s="715">
        <f t="shared" si="2"/>
        <v>0</v>
      </c>
    </row>
    <row r="39" spans="1:5" hidden="1" x14ac:dyDescent="0.25">
      <c r="A39" s="713" t="s">
        <v>423</v>
      </c>
      <c r="B39" s="714"/>
      <c r="C39" s="714"/>
      <c r="D39" s="714"/>
      <c r="E39" s="715">
        <f t="shared" si="2"/>
        <v>0</v>
      </c>
    </row>
    <row r="40" spans="1:5" hidden="1" x14ac:dyDescent="0.25">
      <c r="A40" s="713" t="s">
        <v>424</v>
      </c>
      <c r="B40" s="714"/>
      <c r="C40" s="714"/>
      <c r="D40" s="714"/>
      <c r="E40" s="715">
        <f t="shared" si="2"/>
        <v>0</v>
      </c>
    </row>
    <row r="41" spans="1:5" ht="15.75" hidden="1" thickBot="1" x14ac:dyDescent="0.3">
      <c r="A41" s="716" t="s">
        <v>668</v>
      </c>
      <c r="B41" s="717"/>
      <c r="C41" s="717"/>
      <c r="D41" s="717"/>
      <c r="E41" s="715">
        <f t="shared" si="2"/>
        <v>0</v>
      </c>
    </row>
    <row r="42" spans="1:5" ht="15.75" hidden="1" thickBot="1" x14ac:dyDescent="0.3">
      <c r="A42" s="718" t="s">
        <v>419</v>
      </c>
      <c r="B42" s="719">
        <f>B36+SUM(B37:B41)</f>
        <v>0</v>
      </c>
      <c r="C42" s="719">
        <f>C36+SUM(C37:C41)</f>
        <v>0</v>
      </c>
      <c r="D42" s="719">
        <f>D36+SUM(D37:D41)</f>
        <v>0</v>
      </c>
      <c r="E42" s="720">
        <f>E36+SUM(E37:E41)</f>
        <v>0</v>
      </c>
    </row>
    <row r="43" spans="1:5" ht="15.75" hidden="1" thickBot="1" x14ac:dyDescent="0.3">
      <c r="A43" s="721"/>
      <c r="B43" s="721"/>
      <c r="C43" s="721"/>
      <c r="D43" s="721"/>
      <c r="E43" s="721"/>
    </row>
    <row r="44" spans="1:5" ht="15.75" hidden="1" thickBot="1" x14ac:dyDescent="0.3">
      <c r="A44" s="707" t="s">
        <v>425</v>
      </c>
      <c r="B44" s="708">
        <v>2019</v>
      </c>
      <c r="C44" s="708">
        <v>2020</v>
      </c>
      <c r="D44" s="708" t="s">
        <v>623</v>
      </c>
      <c r="E44" s="709" t="s">
        <v>410</v>
      </c>
    </row>
    <row r="45" spans="1:5" hidden="1" x14ac:dyDescent="0.25">
      <c r="A45" s="710" t="s">
        <v>426</v>
      </c>
      <c r="B45" s="711"/>
      <c r="C45" s="711"/>
      <c r="D45" s="711"/>
      <c r="E45" s="712">
        <f t="shared" ref="E45:E51" si="3">SUM(B45:D45)</f>
        <v>0</v>
      </c>
    </row>
    <row r="46" spans="1:5" hidden="1" x14ac:dyDescent="0.25">
      <c r="A46" s="722" t="s">
        <v>427</v>
      </c>
      <c r="B46" s="714"/>
      <c r="C46" s="714"/>
      <c r="D46" s="714"/>
      <c r="E46" s="715">
        <f t="shared" si="3"/>
        <v>0</v>
      </c>
    </row>
    <row r="47" spans="1:5" hidden="1" x14ac:dyDescent="0.25">
      <c r="A47" s="713" t="s">
        <v>428</v>
      </c>
      <c r="B47" s="714"/>
      <c r="C47" s="714"/>
      <c r="D47" s="714"/>
      <c r="E47" s="715">
        <f t="shared" si="3"/>
        <v>0</v>
      </c>
    </row>
    <row r="48" spans="1:5" hidden="1" x14ac:dyDescent="0.25">
      <c r="A48" s="713" t="s">
        <v>429</v>
      </c>
      <c r="B48" s="714"/>
      <c r="C48" s="714"/>
      <c r="D48" s="714"/>
      <c r="E48" s="715">
        <f t="shared" si="3"/>
        <v>0</v>
      </c>
    </row>
    <row r="49" spans="1:5" hidden="1" x14ac:dyDescent="0.25">
      <c r="A49" s="723"/>
      <c r="B49" s="714"/>
      <c r="C49" s="714"/>
      <c r="D49" s="714"/>
      <c r="E49" s="715">
        <f t="shared" si="3"/>
        <v>0</v>
      </c>
    </row>
    <row r="50" spans="1:5" hidden="1" x14ac:dyDescent="0.25">
      <c r="A50" s="723"/>
      <c r="B50" s="714"/>
      <c r="C50" s="714"/>
      <c r="D50" s="714"/>
      <c r="E50" s="715">
        <f t="shared" si="3"/>
        <v>0</v>
      </c>
    </row>
    <row r="51" spans="1:5" ht="15.75" hidden="1" thickBot="1" x14ac:dyDescent="0.3">
      <c r="A51" s="716"/>
      <c r="B51" s="724"/>
      <c r="C51" s="724"/>
      <c r="D51" s="724"/>
      <c r="E51" s="725">
        <f t="shared" si="3"/>
        <v>0</v>
      </c>
    </row>
    <row r="52" spans="1:5" ht="15.75" hidden="1" thickBot="1" x14ac:dyDescent="0.3">
      <c r="A52" s="718" t="s">
        <v>430</v>
      </c>
      <c r="B52" s="719">
        <f>SUM(B45:B51)</f>
        <v>0</v>
      </c>
      <c r="C52" s="719">
        <f>SUM(C45:C51)</f>
        <v>0</v>
      </c>
      <c r="D52" s="719">
        <f>SUM(D45:D51)</f>
        <v>0</v>
      </c>
      <c r="E52" s="720">
        <f>SUM(E45:E51)</f>
        <v>0</v>
      </c>
    </row>
    <row r="53" spans="1:5" ht="15.75" hidden="1" x14ac:dyDescent="0.3">
      <c r="A53" s="726"/>
      <c r="B53" s="726"/>
      <c r="C53" s="726"/>
      <c r="D53" s="726"/>
      <c r="E53" s="726"/>
    </row>
    <row r="54" spans="1:5" hidden="1" x14ac:dyDescent="0.25">
      <c r="A54" s="1058" t="s">
        <v>622</v>
      </c>
      <c r="B54" s="1058"/>
      <c r="C54" s="1058"/>
      <c r="D54" s="1058"/>
      <c r="E54" s="1058"/>
    </row>
    <row r="55" spans="1:5" ht="16.5" hidden="1" thickBot="1" x14ac:dyDescent="0.35">
      <c r="A55" s="726"/>
      <c r="B55" s="726"/>
      <c r="C55" s="726"/>
      <c r="D55" s="726"/>
      <c r="E55" s="726"/>
    </row>
    <row r="56" spans="1:5" ht="16.5" hidden="1" thickBot="1" x14ac:dyDescent="0.35">
      <c r="A56" s="1071" t="s">
        <v>431</v>
      </c>
      <c r="B56" s="1071"/>
      <c r="C56" s="1071"/>
      <c r="D56" s="1070" t="s">
        <v>432</v>
      </c>
      <c r="E56" s="1070"/>
    </row>
    <row r="57" spans="1:5" ht="15.75" hidden="1" x14ac:dyDescent="0.3">
      <c r="A57" s="1069"/>
      <c r="B57" s="1069"/>
      <c r="C57" s="1069"/>
      <c r="D57" s="1068"/>
      <c r="E57" s="1068"/>
    </row>
    <row r="58" spans="1:5" ht="16.5" hidden="1" thickBot="1" x14ac:dyDescent="0.35">
      <c r="A58" s="1067"/>
      <c r="B58" s="1067"/>
      <c r="C58" s="1067"/>
      <c r="D58" s="1066"/>
      <c r="E58" s="1066"/>
    </row>
    <row r="59" spans="1:5" ht="16.5" hidden="1" thickBot="1" x14ac:dyDescent="0.35">
      <c r="A59" s="1065" t="s">
        <v>430</v>
      </c>
      <c r="B59" s="1065"/>
      <c r="C59" s="1065"/>
      <c r="D59" s="1064">
        <f>SUM(D57:E58)</f>
        <v>0</v>
      </c>
      <c r="E59" s="1064"/>
    </row>
    <row r="60" spans="1:5" hidden="1" x14ac:dyDescent="0.25"/>
    <row r="61" spans="1:5" ht="15.75" x14ac:dyDescent="0.3">
      <c r="A61" s="98" t="s">
        <v>729</v>
      </c>
      <c r="B61" s="98"/>
      <c r="C61" s="98"/>
      <c r="D61" s="98"/>
      <c r="E61" s="98"/>
    </row>
    <row r="62" spans="1:5" ht="18" x14ac:dyDescent="0.25">
      <c r="A62" s="1063" t="s">
        <v>416</v>
      </c>
      <c r="B62" s="1063"/>
      <c r="C62" s="1063"/>
      <c r="D62" s="1063"/>
      <c r="E62" s="1063"/>
    </row>
    <row r="63" spans="1:5" x14ac:dyDescent="0.25">
      <c r="A63" s="1062" t="s">
        <v>417</v>
      </c>
      <c r="B63" s="1062"/>
      <c r="C63" s="1062"/>
      <c r="D63" s="1062"/>
      <c r="E63" s="1062"/>
    </row>
    <row r="64" spans="1:5" ht="37.5" customHeight="1" thickBot="1" x14ac:dyDescent="0.35">
      <c r="A64" s="705" t="s">
        <v>542</v>
      </c>
      <c r="B64" s="1059" t="s">
        <v>617</v>
      </c>
      <c r="C64" s="1060"/>
      <c r="D64" s="1060"/>
      <c r="E64" s="706" t="s">
        <v>418</v>
      </c>
    </row>
    <row r="65" spans="1:5" ht="15.75" thickBot="1" x14ac:dyDescent="0.3">
      <c r="A65" s="707" t="s">
        <v>419</v>
      </c>
      <c r="B65" s="708">
        <v>2020</v>
      </c>
      <c r="C65" s="708">
        <v>2021</v>
      </c>
      <c r="D65" s="708" t="s">
        <v>718</v>
      </c>
      <c r="E65" s="709" t="s">
        <v>410</v>
      </c>
    </row>
    <row r="66" spans="1:5" x14ac:dyDescent="0.25">
      <c r="A66" s="710" t="s">
        <v>420</v>
      </c>
      <c r="B66" s="711"/>
      <c r="C66" s="711"/>
      <c r="D66" s="711"/>
      <c r="E66" s="712">
        <f t="shared" ref="E66:E71" si="4">SUM(B66:D66)</f>
        <v>0</v>
      </c>
    </row>
    <row r="67" spans="1:5" x14ac:dyDescent="0.25">
      <c r="A67" s="713" t="s">
        <v>421</v>
      </c>
      <c r="B67" s="714"/>
      <c r="C67" s="714"/>
      <c r="D67" s="714"/>
      <c r="E67" s="715">
        <f t="shared" si="4"/>
        <v>0</v>
      </c>
    </row>
    <row r="68" spans="1:5" x14ac:dyDescent="0.25">
      <c r="A68" s="713" t="s">
        <v>422</v>
      </c>
      <c r="B68" s="714"/>
      <c r="C68" s="714"/>
      <c r="D68" s="714"/>
      <c r="E68" s="715">
        <f t="shared" si="4"/>
        <v>0</v>
      </c>
    </row>
    <row r="69" spans="1:5" x14ac:dyDescent="0.25">
      <c r="A69" s="713" t="s">
        <v>423</v>
      </c>
      <c r="B69" s="714"/>
      <c r="C69" s="714"/>
      <c r="D69" s="714"/>
      <c r="E69" s="715">
        <f t="shared" si="4"/>
        <v>0</v>
      </c>
    </row>
    <row r="70" spans="1:5" x14ac:dyDescent="0.25">
      <c r="A70" s="713" t="s">
        <v>424</v>
      </c>
      <c r="B70" s="714"/>
      <c r="C70" s="714"/>
      <c r="D70" s="714"/>
      <c r="E70" s="715">
        <f t="shared" si="4"/>
        <v>0</v>
      </c>
    </row>
    <row r="71" spans="1:5" ht="15.75" thickBot="1" x14ac:dyDescent="0.3">
      <c r="A71" s="716" t="s">
        <v>716</v>
      </c>
      <c r="B71" s="717">
        <v>33525</v>
      </c>
      <c r="C71" s="717"/>
      <c r="D71" s="717"/>
      <c r="E71" s="715">
        <f t="shared" si="4"/>
        <v>33525</v>
      </c>
    </row>
    <row r="72" spans="1:5" ht="15.75" thickBot="1" x14ac:dyDescent="0.3">
      <c r="A72" s="718" t="s">
        <v>419</v>
      </c>
      <c r="B72" s="719">
        <f>B66+SUM(B67:B71)</f>
        <v>33525</v>
      </c>
      <c r="C72" s="719">
        <f>C66+SUM(C67:C71)</f>
        <v>0</v>
      </c>
      <c r="D72" s="719">
        <f>D66+SUM(D67:D71)</f>
        <v>0</v>
      </c>
      <c r="E72" s="720">
        <f>E66+SUM(E67:E71)</f>
        <v>33525</v>
      </c>
    </row>
    <row r="73" spans="1:5" ht="15.75" thickBot="1" x14ac:dyDescent="0.3">
      <c r="A73" s="721"/>
      <c r="B73" s="721"/>
      <c r="C73" s="721"/>
      <c r="D73" s="721"/>
      <c r="E73" s="721"/>
    </row>
    <row r="74" spans="1:5" ht="15.75" thickBot="1" x14ac:dyDescent="0.3">
      <c r="A74" s="707" t="s">
        <v>425</v>
      </c>
      <c r="B74" s="708">
        <v>2020</v>
      </c>
      <c r="C74" s="708">
        <v>2021</v>
      </c>
      <c r="D74" s="708" t="s">
        <v>718</v>
      </c>
      <c r="E74" s="709" t="s">
        <v>410</v>
      </c>
    </row>
    <row r="75" spans="1:5" x14ac:dyDescent="0.25">
      <c r="A75" s="710" t="s">
        <v>426</v>
      </c>
      <c r="B75" s="711"/>
      <c r="C75" s="711"/>
      <c r="D75" s="711"/>
      <c r="E75" s="712">
        <f t="shared" ref="E75:E81" si="5">SUM(B75:D75)</f>
        <v>0</v>
      </c>
    </row>
    <row r="76" spans="1:5" x14ac:dyDescent="0.25">
      <c r="A76" s="722" t="s">
        <v>427</v>
      </c>
      <c r="B76" s="714"/>
      <c r="C76" s="714"/>
      <c r="D76" s="714"/>
      <c r="E76" s="715">
        <f t="shared" si="5"/>
        <v>0</v>
      </c>
    </row>
    <row r="77" spans="1:5" x14ac:dyDescent="0.25">
      <c r="A77" s="713" t="s">
        <v>428</v>
      </c>
      <c r="B77" s="714"/>
      <c r="C77" s="714"/>
      <c r="D77" s="714"/>
      <c r="E77" s="715">
        <f t="shared" si="5"/>
        <v>0</v>
      </c>
    </row>
    <row r="78" spans="1:5" x14ac:dyDescent="0.25">
      <c r="A78" s="713" t="s">
        <v>429</v>
      </c>
      <c r="B78" s="714"/>
      <c r="C78" s="714"/>
      <c r="D78" s="714"/>
      <c r="E78" s="715">
        <f t="shared" si="5"/>
        <v>0</v>
      </c>
    </row>
    <row r="79" spans="1:5" x14ac:dyDescent="0.25">
      <c r="A79" s="723" t="s">
        <v>228</v>
      </c>
      <c r="B79" s="714">
        <v>33525</v>
      </c>
      <c r="C79" s="714"/>
      <c r="D79" s="714"/>
      <c r="E79" s="715">
        <f t="shared" si="5"/>
        <v>33525</v>
      </c>
    </row>
    <row r="80" spans="1:5" x14ac:dyDescent="0.25">
      <c r="A80" s="723"/>
      <c r="B80" s="714"/>
      <c r="C80" s="714"/>
      <c r="D80" s="714"/>
      <c r="E80" s="715">
        <f t="shared" si="5"/>
        <v>0</v>
      </c>
    </row>
    <row r="81" spans="1:5" ht="15.75" thickBot="1" x14ac:dyDescent="0.3">
      <c r="A81" s="716"/>
      <c r="B81" s="724"/>
      <c r="C81" s="724"/>
      <c r="D81" s="724"/>
      <c r="E81" s="725">
        <f t="shared" si="5"/>
        <v>0</v>
      </c>
    </row>
    <row r="82" spans="1:5" ht="15.75" thickBot="1" x14ac:dyDescent="0.3">
      <c r="A82" s="718" t="s">
        <v>430</v>
      </c>
      <c r="B82" s="719">
        <f>SUM(B75:B81)</f>
        <v>33525</v>
      </c>
      <c r="C82" s="719">
        <f>SUM(C75:C81)</f>
        <v>0</v>
      </c>
      <c r="D82" s="719">
        <f>SUM(D75:D81)</f>
        <v>0</v>
      </c>
      <c r="E82" s="720">
        <f>SUM(E75:E81)</f>
        <v>33525</v>
      </c>
    </row>
    <row r="83" spans="1:5" ht="15.75" x14ac:dyDescent="0.3">
      <c r="A83" s="726"/>
      <c r="B83" s="726"/>
      <c r="C83" s="726"/>
      <c r="D83" s="726"/>
      <c r="E83" s="726"/>
    </row>
    <row r="84" spans="1:5" x14ac:dyDescent="0.25">
      <c r="A84" s="1058" t="s">
        <v>719</v>
      </c>
      <c r="B84" s="1058"/>
      <c r="C84" s="1058"/>
      <c r="D84" s="1058"/>
      <c r="E84" s="1058"/>
    </row>
    <row r="85" spans="1:5" ht="16.5" thickBot="1" x14ac:dyDescent="0.35">
      <c r="A85" s="726"/>
      <c r="B85" s="726"/>
      <c r="C85" s="726"/>
      <c r="D85" s="726"/>
      <c r="E85" s="726"/>
    </row>
    <row r="86" spans="1:5" ht="16.5" thickBot="1" x14ac:dyDescent="0.35">
      <c r="A86" s="1071" t="s">
        <v>431</v>
      </c>
      <c r="B86" s="1071"/>
      <c r="C86" s="1071"/>
      <c r="D86" s="1070" t="s">
        <v>432</v>
      </c>
      <c r="E86" s="1070"/>
    </row>
    <row r="87" spans="1:5" ht="15.75" x14ac:dyDescent="0.3">
      <c r="A87" s="1069"/>
      <c r="B87" s="1069"/>
      <c r="C87" s="1069"/>
      <c r="D87" s="1068"/>
      <c r="E87" s="1068"/>
    </row>
    <row r="88" spans="1:5" ht="16.5" thickBot="1" x14ac:dyDescent="0.35">
      <c r="A88" s="1067"/>
      <c r="B88" s="1067"/>
      <c r="C88" s="1067"/>
      <c r="D88" s="1066"/>
      <c r="E88" s="1066"/>
    </row>
    <row r="89" spans="1:5" ht="16.5" thickBot="1" x14ac:dyDescent="0.35">
      <c r="A89" s="1065" t="s">
        <v>430</v>
      </c>
      <c r="B89" s="1065"/>
      <c r="C89" s="1065"/>
      <c r="D89" s="1064">
        <f>SUM(D87:E88)</f>
        <v>0</v>
      </c>
      <c r="E89" s="1064"/>
    </row>
    <row r="90" spans="1:5" ht="15.75" x14ac:dyDescent="0.3">
      <c r="A90" s="727"/>
      <c r="B90" s="727"/>
      <c r="C90" s="727"/>
      <c r="D90" s="728"/>
      <c r="E90" s="728"/>
    </row>
    <row r="91" spans="1:5" ht="15.75" x14ac:dyDescent="0.3">
      <c r="A91" s="98" t="s">
        <v>730</v>
      </c>
      <c r="B91" s="98"/>
      <c r="C91" s="98"/>
      <c r="D91" s="98"/>
      <c r="E91" s="98"/>
    </row>
    <row r="92" spans="1:5" ht="18" x14ac:dyDescent="0.25">
      <c r="A92" s="1063" t="s">
        <v>416</v>
      </c>
      <c r="B92" s="1063"/>
      <c r="C92" s="1063"/>
      <c r="D92" s="1063"/>
      <c r="E92" s="1063"/>
    </row>
    <row r="93" spans="1:5" x14ac:dyDescent="0.25">
      <c r="A93" s="1062" t="s">
        <v>417</v>
      </c>
      <c r="B93" s="1062"/>
      <c r="C93" s="1062"/>
      <c r="D93" s="1062"/>
      <c r="E93" s="1062"/>
    </row>
    <row r="94" spans="1:5" ht="36.75" customHeight="1" thickBot="1" x14ac:dyDescent="0.35">
      <c r="A94" s="705" t="s">
        <v>542</v>
      </c>
      <c r="B94" s="1059" t="s">
        <v>618</v>
      </c>
      <c r="C94" s="1060"/>
      <c r="D94" s="1060"/>
      <c r="E94" s="706" t="s">
        <v>418</v>
      </c>
    </row>
    <row r="95" spans="1:5" ht="15.75" thickBot="1" x14ac:dyDescent="0.3">
      <c r="A95" s="707" t="s">
        <v>419</v>
      </c>
      <c r="B95" s="708">
        <v>2020</v>
      </c>
      <c r="C95" s="708">
        <v>2021</v>
      </c>
      <c r="D95" s="708" t="s">
        <v>718</v>
      </c>
      <c r="E95" s="709" t="s">
        <v>410</v>
      </c>
    </row>
    <row r="96" spans="1:5" x14ac:dyDescent="0.25">
      <c r="A96" s="710" t="s">
        <v>420</v>
      </c>
      <c r="B96" s="711"/>
      <c r="C96" s="711"/>
      <c r="D96" s="711"/>
      <c r="E96" s="712">
        <f t="shared" ref="E96:E101" si="6">SUM(B96:D96)</f>
        <v>0</v>
      </c>
    </row>
    <row r="97" spans="1:5" x14ac:dyDescent="0.25">
      <c r="A97" s="713" t="s">
        <v>421</v>
      </c>
      <c r="B97" s="714"/>
      <c r="C97" s="714"/>
      <c r="D97" s="714"/>
      <c r="E97" s="715">
        <f t="shared" si="6"/>
        <v>0</v>
      </c>
    </row>
    <row r="98" spans="1:5" x14ac:dyDescent="0.25">
      <c r="A98" s="713" t="s">
        <v>422</v>
      </c>
      <c r="B98" s="714"/>
      <c r="C98" s="714"/>
      <c r="D98" s="714"/>
      <c r="E98" s="715">
        <f t="shared" si="6"/>
        <v>0</v>
      </c>
    </row>
    <row r="99" spans="1:5" x14ac:dyDescent="0.25">
      <c r="A99" s="713" t="s">
        <v>423</v>
      </c>
      <c r="B99" s="714"/>
      <c r="C99" s="714"/>
      <c r="D99" s="714"/>
      <c r="E99" s="715">
        <f t="shared" si="6"/>
        <v>0</v>
      </c>
    </row>
    <row r="100" spans="1:5" x14ac:dyDescent="0.25">
      <c r="A100" s="713" t="s">
        <v>424</v>
      </c>
      <c r="B100" s="714"/>
      <c r="C100" s="714"/>
      <c r="D100" s="714"/>
      <c r="E100" s="715">
        <f t="shared" si="6"/>
        <v>0</v>
      </c>
    </row>
    <row r="101" spans="1:5" ht="15.75" thickBot="1" x14ac:dyDescent="0.3">
      <c r="A101" s="716" t="s">
        <v>716</v>
      </c>
      <c r="B101" s="717">
        <v>875512</v>
      </c>
      <c r="C101" s="717"/>
      <c r="D101" s="717"/>
      <c r="E101" s="715">
        <f t="shared" si="6"/>
        <v>875512</v>
      </c>
    </row>
    <row r="102" spans="1:5" ht="15.75" thickBot="1" x14ac:dyDescent="0.3">
      <c r="A102" s="718" t="s">
        <v>419</v>
      </c>
      <c r="B102" s="719">
        <f>B96+SUM(B97:B101)</f>
        <v>875512</v>
      </c>
      <c r="C102" s="719">
        <f>C96+SUM(C97:C101)</f>
        <v>0</v>
      </c>
      <c r="D102" s="719">
        <f>D96+SUM(D97:D101)</f>
        <v>0</v>
      </c>
      <c r="E102" s="720">
        <f>E96+SUM(E97:E101)</f>
        <v>875512</v>
      </c>
    </row>
    <row r="103" spans="1:5" ht="15.75" thickBot="1" x14ac:dyDescent="0.3">
      <c r="A103" s="721"/>
      <c r="B103" s="721"/>
      <c r="C103" s="721"/>
      <c r="D103" s="721"/>
      <c r="E103" s="721"/>
    </row>
    <row r="104" spans="1:5" ht="15.75" thickBot="1" x14ac:dyDescent="0.3">
      <c r="A104" s="707" t="s">
        <v>425</v>
      </c>
      <c r="B104" s="708">
        <v>2020</v>
      </c>
      <c r="C104" s="708">
        <v>2021</v>
      </c>
      <c r="D104" s="708" t="s">
        <v>718</v>
      </c>
      <c r="E104" s="709" t="s">
        <v>410</v>
      </c>
    </row>
    <row r="105" spans="1:5" x14ac:dyDescent="0.25">
      <c r="A105" s="710" t="s">
        <v>426</v>
      </c>
      <c r="B105" s="711">
        <v>0</v>
      </c>
      <c r="C105" s="711"/>
      <c r="D105" s="711"/>
      <c r="E105" s="712">
        <f t="shared" ref="E105:E111" si="7">SUM(B105:D105)</f>
        <v>0</v>
      </c>
    </row>
    <row r="106" spans="1:5" x14ac:dyDescent="0.25">
      <c r="A106" s="722" t="s">
        <v>427</v>
      </c>
      <c r="B106" s="714">
        <v>871012</v>
      </c>
      <c r="C106" s="714"/>
      <c r="D106" s="714"/>
      <c r="E106" s="715">
        <f t="shared" si="7"/>
        <v>871012</v>
      </c>
    </row>
    <row r="107" spans="1:5" x14ac:dyDescent="0.25">
      <c r="A107" s="713" t="s">
        <v>428</v>
      </c>
      <c r="B107" s="714">
        <v>4500</v>
      </c>
      <c r="C107" s="714"/>
      <c r="D107" s="714"/>
      <c r="E107" s="715">
        <f t="shared" si="7"/>
        <v>4500</v>
      </c>
    </row>
    <row r="108" spans="1:5" x14ac:dyDescent="0.25">
      <c r="A108" s="713" t="s">
        <v>210</v>
      </c>
      <c r="B108" s="714"/>
      <c r="C108" s="714"/>
      <c r="D108" s="714"/>
      <c r="E108" s="715">
        <f t="shared" si="7"/>
        <v>0</v>
      </c>
    </row>
    <row r="109" spans="1:5" x14ac:dyDescent="0.25">
      <c r="A109" s="723"/>
      <c r="B109" s="601"/>
      <c r="C109" s="714"/>
      <c r="D109" s="714"/>
      <c r="E109" s="715">
        <f t="shared" si="7"/>
        <v>0</v>
      </c>
    </row>
    <row r="110" spans="1:5" x14ac:dyDescent="0.25">
      <c r="A110" s="723"/>
      <c r="B110" s="714"/>
      <c r="C110" s="714"/>
      <c r="D110" s="714"/>
      <c r="E110" s="715">
        <f t="shared" si="7"/>
        <v>0</v>
      </c>
    </row>
    <row r="111" spans="1:5" ht="15.75" thickBot="1" x14ac:dyDescent="0.3">
      <c r="A111" s="716"/>
      <c r="B111" s="724"/>
      <c r="C111" s="724"/>
      <c r="D111" s="724"/>
      <c r="E111" s="725">
        <f t="shared" si="7"/>
        <v>0</v>
      </c>
    </row>
    <row r="112" spans="1:5" ht="15.75" thickBot="1" x14ac:dyDescent="0.3">
      <c r="A112" s="718" t="s">
        <v>430</v>
      </c>
      <c r="B112" s="719">
        <f>SUM(B105:B111)</f>
        <v>875512</v>
      </c>
      <c r="C112" s="719">
        <f>SUM(C105:C111)</f>
        <v>0</v>
      </c>
      <c r="D112" s="719">
        <f>SUM(D105:D111)</f>
        <v>0</v>
      </c>
      <c r="E112" s="720">
        <f>SUM(E105:E111)</f>
        <v>875512</v>
      </c>
    </row>
    <row r="113" spans="1:5" ht="15.75" x14ac:dyDescent="0.3">
      <c r="A113" s="726"/>
      <c r="B113" s="726"/>
      <c r="C113" s="726"/>
      <c r="D113" s="726"/>
      <c r="E113" s="726"/>
    </row>
    <row r="114" spans="1:5" x14ac:dyDescent="0.25">
      <c r="A114" s="1058" t="s">
        <v>719</v>
      </c>
      <c r="B114" s="1058"/>
      <c r="C114" s="1058"/>
      <c r="D114" s="1058"/>
      <c r="E114" s="1058"/>
    </row>
    <row r="115" spans="1:5" ht="16.5" thickBot="1" x14ac:dyDescent="0.35">
      <c r="A115" s="726"/>
      <c r="B115" s="726"/>
      <c r="C115" s="726"/>
      <c r="D115" s="726"/>
      <c r="E115" s="726"/>
    </row>
    <row r="116" spans="1:5" ht="16.5" thickBot="1" x14ac:dyDescent="0.35">
      <c r="A116" s="1071" t="s">
        <v>431</v>
      </c>
      <c r="B116" s="1071"/>
      <c r="C116" s="1071"/>
      <c r="D116" s="1070" t="s">
        <v>432</v>
      </c>
      <c r="E116" s="1070"/>
    </row>
    <row r="117" spans="1:5" ht="15.75" x14ac:dyDescent="0.3">
      <c r="A117" s="1069"/>
      <c r="B117" s="1069"/>
      <c r="C117" s="1069"/>
      <c r="D117" s="1068"/>
      <c r="E117" s="1068"/>
    </row>
    <row r="118" spans="1:5" ht="16.5" thickBot="1" x14ac:dyDescent="0.35">
      <c r="A118" s="1067"/>
      <c r="B118" s="1067"/>
      <c r="C118" s="1067"/>
      <c r="D118" s="1066"/>
      <c r="E118" s="1066"/>
    </row>
    <row r="119" spans="1:5" ht="16.5" thickBot="1" x14ac:dyDescent="0.35">
      <c r="A119" s="1065" t="s">
        <v>430</v>
      </c>
      <c r="B119" s="1065"/>
      <c r="C119" s="1065"/>
      <c r="D119" s="1064">
        <f>SUM(D117:E118)</f>
        <v>0</v>
      </c>
      <c r="E119" s="1064"/>
    </row>
    <row r="120" spans="1:5" ht="15.75" x14ac:dyDescent="0.3">
      <c r="A120" s="727"/>
      <c r="B120" s="727"/>
      <c r="C120" s="727"/>
      <c r="D120" s="728"/>
      <c r="E120" s="728"/>
    </row>
    <row r="121" spans="1:5" ht="15.75" x14ac:dyDescent="0.3">
      <c r="A121" s="98" t="s">
        <v>731</v>
      </c>
      <c r="B121" s="98"/>
      <c r="C121" s="98"/>
      <c r="D121" s="98"/>
      <c r="E121" s="98"/>
    </row>
    <row r="122" spans="1:5" ht="18" x14ac:dyDescent="0.25">
      <c r="A122" s="1063" t="s">
        <v>416</v>
      </c>
      <c r="B122" s="1063"/>
      <c r="C122" s="1063"/>
      <c r="D122" s="1063"/>
      <c r="E122" s="1063"/>
    </row>
    <row r="123" spans="1:5" x14ac:dyDescent="0.25">
      <c r="A123" s="1062" t="s">
        <v>417</v>
      </c>
      <c r="B123" s="1062"/>
      <c r="C123" s="1062"/>
      <c r="D123" s="1062"/>
      <c r="E123" s="1062"/>
    </row>
    <row r="124" spans="1:5" ht="37.5" customHeight="1" thickBot="1" x14ac:dyDescent="0.35">
      <c r="A124" s="705" t="s">
        <v>542</v>
      </c>
      <c r="B124" s="1059" t="s">
        <v>619</v>
      </c>
      <c r="C124" s="1060"/>
      <c r="D124" s="1060"/>
      <c r="E124" s="706" t="s">
        <v>418</v>
      </c>
    </row>
    <row r="125" spans="1:5" ht="15.75" thickBot="1" x14ac:dyDescent="0.3">
      <c r="A125" s="707" t="s">
        <v>419</v>
      </c>
      <c r="B125" s="708">
        <v>2020</v>
      </c>
      <c r="C125" s="708">
        <v>2021</v>
      </c>
      <c r="D125" s="708" t="s">
        <v>718</v>
      </c>
      <c r="E125" s="709" t="s">
        <v>410</v>
      </c>
    </row>
    <row r="126" spans="1:5" x14ac:dyDescent="0.25">
      <c r="A126" s="710" t="s">
        <v>420</v>
      </c>
      <c r="B126" s="711"/>
      <c r="C126" s="711"/>
      <c r="D126" s="711"/>
      <c r="E126" s="712">
        <f t="shared" ref="E126:E131" si="8">SUM(B126:D126)</f>
        <v>0</v>
      </c>
    </row>
    <row r="127" spans="1:5" x14ac:dyDescent="0.25">
      <c r="A127" s="713" t="s">
        <v>421</v>
      </c>
      <c r="B127" s="714"/>
      <c r="C127" s="714"/>
      <c r="D127" s="714"/>
      <c r="E127" s="715">
        <f t="shared" si="8"/>
        <v>0</v>
      </c>
    </row>
    <row r="128" spans="1:5" x14ac:dyDescent="0.25">
      <c r="A128" s="713" t="s">
        <v>422</v>
      </c>
      <c r="B128" s="714"/>
      <c r="C128" s="714"/>
      <c r="D128" s="714"/>
      <c r="E128" s="715">
        <f t="shared" si="8"/>
        <v>0</v>
      </c>
    </row>
    <row r="129" spans="1:5" x14ac:dyDescent="0.25">
      <c r="A129" s="713" t="s">
        <v>423</v>
      </c>
      <c r="B129" s="714"/>
      <c r="C129" s="714"/>
      <c r="D129" s="714"/>
      <c r="E129" s="715">
        <f t="shared" si="8"/>
        <v>0</v>
      </c>
    </row>
    <row r="130" spans="1:5" x14ac:dyDescent="0.25">
      <c r="A130" s="713" t="s">
        <v>424</v>
      </c>
      <c r="B130" s="714"/>
      <c r="C130" s="714"/>
      <c r="D130" s="714"/>
      <c r="E130" s="715">
        <f t="shared" si="8"/>
        <v>0</v>
      </c>
    </row>
    <row r="131" spans="1:5" ht="15.75" thickBot="1" x14ac:dyDescent="0.3">
      <c r="A131" s="716" t="s">
        <v>716</v>
      </c>
      <c r="B131" s="717">
        <v>170258</v>
      </c>
      <c r="C131" s="717"/>
      <c r="D131" s="717"/>
      <c r="E131" s="715">
        <f t="shared" si="8"/>
        <v>170258</v>
      </c>
    </row>
    <row r="132" spans="1:5" ht="15.75" thickBot="1" x14ac:dyDescent="0.3">
      <c r="A132" s="718" t="s">
        <v>419</v>
      </c>
      <c r="B132" s="719">
        <f>B126+SUM(B127:B131)</f>
        <v>170258</v>
      </c>
      <c r="C132" s="719">
        <f>C126+SUM(C127:C131)</f>
        <v>0</v>
      </c>
      <c r="D132" s="719">
        <f>D126+SUM(D127:D131)</f>
        <v>0</v>
      </c>
      <c r="E132" s="720">
        <f>E126+SUM(E127:E131)</f>
        <v>170258</v>
      </c>
    </row>
    <row r="133" spans="1:5" ht="15.75" thickBot="1" x14ac:dyDescent="0.3">
      <c r="A133" s="721"/>
      <c r="B133" s="721"/>
      <c r="C133" s="721"/>
      <c r="D133" s="721"/>
      <c r="E133" s="721"/>
    </row>
    <row r="134" spans="1:5" ht="15.75" thickBot="1" x14ac:dyDescent="0.3">
      <c r="A134" s="707" t="s">
        <v>425</v>
      </c>
      <c r="B134" s="708">
        <v>2020</v>
      </c>
      <c r="C134" s="708">
        <v>2021</v>
      </c>
      <c r="D134" s="708" t="s">
        <v>718</v>
      </c>
      <c r="E134" s="709" t="s">
        <v>410</v>
      </c>
    </row>
    <row r="135" spans="1:5" x14ac:dyDescent="0.25">
      <c r="A135" s="710" t="s">
        <v>426</v>
      </c>
      <c r="B135" s="711"/>
      <c r="C135" s="711"/>
      <c r="D135" s="711"/>
      <c r="E135" s="712">
        <f t="shared" ref="E135:E141" si="9">SUM(B135:D135)</f>
        <v>0</v>
      </c>
    </row>
    <row r="136" spans="1:5" x14ac:dyDescent="0.25">
      <c r="A136" s="722" t="s">
        <v>427</v>
      </c>
      <c r="B136" s="714"/>
      <c r="C136" s="714"/>
      <c r="D136" s="714"/>
      <c r="E136" s="715">
        <f t="shared" si="9"/>
        <v>0</v>
      </c>
    </row>
    <row r="137" spans="1:5" x14ac:dyDescent="0.25">
      <c r="A137" s="713" t="s">
        <v>428</v>
      </c>
      <c r="B137" s="714">
        <v>3000</v>
      </c>
      <c r="C137" s="714"/>
      <c r="D137" s="714"/>
      <c r="E137" s="715">
        <f t="shared" si="9"/>
        <v>3000</v>
      </c>
    </row>
    <row r="138" spans="1:5" x14ac:dyDescent="0.25">
      <c r="A138" s="713" t="s">
        <v>429</v>
      </c>
      <c r="B138" s="714"/>
      <c r="C138" s="714"/>
      <c r="D138" s="714"/>
      <c r="E138" s="715">
        <f t="shared" si="9"/>
        <v>0</v>
      </c>
    </row>
    <row r="139" spans="1:5" x14ac:dyDescent="0.25">
      <c r="A139" s="723" t="s">
        <v>228</v>
      </c>
      <c r="B139" s="601">
        <v>167258</v>
      </c>
      <c r="C139" s="714"/>
      <c r="D139" s="714"/>
      <c r="E139" s="715">
        <f t="shared" si="9"/>
        <v>167258</v>
      </c>
    </row>
    <row r="140" spans="1:5" x14ac:dyDescent="0.25">
      <c r="A140" s="723"/>
      <c r="B140" s="714"/>
      <c r="C140" s="714"/>
      <c r="D140" s="714"/>
      <c r="E140" s="715">
        <f t="shared" si="9"/>
        <v>0</v>
      </c>
    </row>
    <row r="141" spans="1:5" ht="15.75" thickBot="1" x14ac:dyDescent="0.3">
      <c r="A141" s="716"/>
      <c r="B141" s="724"/>
      <c r="C141" s="724"/>
      <c r="D141" s="724"/>
      <c r="E141" s="725">
        <f t="shared" si="9"/>
        <v>0</v>
      </c>
    </row>
    <row r="142" spans="1:5" ht="15.75" thickBot="1" x14ac:dyDescent="0.3">
      <c r="A142" s="718" t="s">
        <v>430</v>
      </c>
      <c r="B142" s="719">
        <f>SUM(B135:B141)</f>
        <v>170258</v>
      </c>
      <c r="C142" s="719">
        <f>SUM(C135:C141)</f>
        <v>0</v>
      </c>
      <c r="D142" s="719">
        <f>SUM(D135:D141)</f>
        <v>0</v>
      </c>
      <c r="E142" s="720">
        <f>SUM(E135:E141)</f>
        <v>170258</v>
      </c>
    </row>
    <row r="143" spans="1:5" ht="15.75" x14ac:dyDescent="0.3">
      <c r="A143" s="726"/>
      <c r="B143" s="726"/>
      <c r="C143" s="726"/>
      <c r="D143" s="726"/>
      <c r="E143" s="726"/>
    </row>
    <row r="144" spans="1:5" x14ac:dyDescent="0.25">
      <c r="A144" s="1058" t="s">
        <v>719</v>
      </c>
      <c r="B144" s="1058"/>
      <c r="C144" s="1058"/>
      <c r="D144" s="1058"/>
      <c r="E144" s="1058"/>
    </row>
    <row r="145" spans="1:5" ht="16.5" thickBot="1" x14ac:dyDescent="0.35">
      <c r="A145" s="726"/>
      <c r="B145" s="726"/>
      <c r="C145" s="726"/>
      <c r="D145" s="726"/>
      <c r="E145" s="726"/>
    </row>
    <row r="146" spans="1:5" ht="16.5" thickBot="1" x14ac:dyDescent="0.35">
      <c r="A146" s="1071" t="s">
        <v>431</v>
      </c>
      <c r="B146" s="1071"/>
      <c r="C146" s="1071"/>
      <c r="D146" s="1070" t="s">
        <v>432</v>
      </c>
      <c r="E146" s="1070"/>
    </row>
    <row r="147" spans="1:5" ht="15.75" x14ac:dyDescent="0.3">
      <c r="A147" s="1069"/>
      <c r="B147" s="1069"/>
      <c r="C147" s="1069"/>
      <c r="D147" s="1068"/>
      <c r="E147" s="1068"/>
    </row>
    <row r="148" spans="1:5" ht="16.5" thickBot="1" x14ac:dyDescent="0.35">
      <c r="A148" s="1067"/>
      <c r="B148" s="1067"/>
      <c r="C148" s="1067"/>
      <c r="D148" s="1066"/>
      <c r="E148" s="1066"/>
    </row>
    <row r="149" spans="1:5" ht="16.5" thickBot="1" x14ac:dyDescent="0.35">
      <c r="A149" s="1065" t="s">
        <v>430</v>
      </c>
      <c r="B149" s="1065"/>
      <c r="C149" s="1065"/>
      <c r="D149" s="1064">
        <f>SUM(D147:E148)</f>
        <v>0</v>
      </c>
      <c r="E149" s="1064"/>
    </row>
    <row r="150" spans="1:5" ht="15.75" hidden="1" x14ac:dyDescent="0.3">
      <c r="A150" s="98" t="s">
        <v>686</v>
      </c>
      <c r="B150" s="98"/>
      <c r="C150" s="98"/>
      <c r="D150" s="98"/>
      <c r="E150" s="98"/>
    </row>
    <row r="151" spans="1:5" ht="18" hidden="1" x14ac:dyDescent="0.25">
      <c r="A151" s="1063" t="s">
        <v>416</v>
      </c>
      <c r="B151" s="1063"/>
      <c r="C151" s="1063"/>
      <c r="D151" s="1063"/>
      <c r="E151" s="1063"/>
    </row>
    <row r="152" spans="1:5" hidden="1" x14ac:dyDescent="0.25">
      <c r="A152" s="1062" t="s">
        <v>417</v>
      </c>
      <c r="B152" s="1062"/>
      <c r="C152" s="1062"/>
      <c r="D152" s="1062"/>
      <c r="E152" s="1062"/>
    </row>
    <row r="153" spans="1:5" ht="37.5" hidden="1" customHeight="1" thickBot="1" x14ac:dyDescent="0.35">
      <c r="A153" s="705" t="s">
        <v>542</v>
      </c>
      <c r="B153" s="1059" t="s">
        <v>620</v>
      </c>
      <c r="C153" s="1060"/>
      <c r="D153" s="1060"/>
      <c r="E153" s="706" t="s">
        <v>418</v>
      </c>
    </row>
    <row r="154" spans="1:5" ht="15.75" hidden="1" thickBot="1" x14ac:dyDescent="0.3">
      <c r="A154" s="707" t="s">
        <v>419</v>
      </c>
      <c r="B154" s="708">
        <v>2019</v>
      </c>
      <c r="C154" s="708">
        <v>2020</v>
      </c>
      <c r="D154" s="708" t="s">
        <v>623</v>
      </c>
      <c r="E154" s="709" t="s">
        <v>410</v>
      </c>
    </row>
    <row r="155" spans="1:5" hidden="1" x14ac:dyDescent="0.25">
      <c r="A155" s="710" t="s">
        <v>420</v>
      </c>
      <c r="B155" s="711"/>
      <c r="C155" s="711"/>
      <c r="D155" s="711"/>
      <c r="E155" s="712">
        <f t="shared" ref="E155:E160" si="10">SUM(B155:D155)</f>
        <v>0</v>
      </c>
    </row>
    <row r="156" spans="1:5" hidden="1" x14ac:dyDescent="0.25">
      <c r="A156" s="713" t="s">
        <v>421</v>
      </c>
      <c r="B156" s="714"/>
      <c r="C156" s="714"/>
      <c r="D156" s="714"/>
      <c r="E156" s="715">
        <f t="shared" si="10"/>
        <v>0</v>
      </c>
    </row>
    <row r="157" spans="1:5" hidden="1" x14ac:dyDescent="0.25">
      <c r="A157" s="713" t="s">
        <v>422</v>
      </c>
      <c r="B157" s="714"/>
      <c r="C157" s="714"/>
      <c r="D157" s="714"/>
      <c r="E157" s="715">
        <f t="shared" si="10"/>
        <v>0</v>
      </c>
    </row>
    <row r="158" spans="1:5" hidden="1" x14ac:dyDescent="0.25">
      <c r="A158" s="713" t="s">
        <v>423</v>
      </c>
      <c r="B158" s="714"/>
      <c r="C158" s="714"/>
      <c r="D158" s="714"/>
      <c r="E158" s="715">
        <f t="shared" si="10"/>
        <v>0</v>
      </c>
    </row>
    <row r="159" spans="1:5" hidden="1" x14ac:dyDescent="0.25">
      <c r="A159" s="713" t="s">
        <v>424</v>
      </c>
      <c r="B159" s="714"/>
      <c r="C159" s="714"/>
      <c r="D159" s="714"/>
      <c r="E159" s="715">
        <f t="shared" si="10"/>
        <v>0</v>
      </c>
    </row>
    <row r="160" spans="1:5" ht="15.75" hidden="1" thickBot="1" x14ac:dyDescent="0.3">
      <c r="A160" s="716" t="s">
        <v>668</v>
      </c>
      <c r="B160" s="717"/>
      <c r="C160" s="717"/>
      <c r="D160" s="717"/>
      <c r="E160" s="715">
        <f t="shared" si="10"/>
        <v>0</v>
      </c>
    </row>
    <row r="161" spans="1:5" ht="15.75" hidden="1" thickBot="1" x14ac:dyDescent="0.3">
      <c r="A161" s="718" t="s">
        <v>419</v>
      </c>
      <c r="B161" s="719">
        <f>B155+SUM(B156:B160)</f>
        <v>0</v>
      </c>
      <c r="C161" s="719">
        <f>C155+SUM(C156:C160)</f>
        <v>0</v>
      </c>
      <c r="D161" s="719">
        <f>D155+SUM(D156:D160)</f>
        <v>0</v>
      </c>
      <c r="E161" s="720">
        <f>E155+SUM(E156:E160)</f>
        <v>0</v>
      </c>
    </row>
    <row r="162" spans="1:5" ht="15.75" hidden="1" thickBot="1" x14ac:dyDescent="0.3">
      <c r="A162" s="721"/>
      <c r="B162" s="721"/>
      <c r="C162" s="721"/>
      <c r="D162" s="721"/>
      <c r="E162" s="721"/>
    </row>
    <row r="163" spans="1:5" ht="15.75" hidden="1" thickBot="1" x14ac:dyDescent="0.3">
      <c r="A163" s="707" t="s">
        <v>425</v>
      </c>
      <c r="B163" s="708">
        <v>2019</v>
      </c>
      <c r="C163" s="708">
        <v>2020</v>
      </c>
      <c r="D163" s="708" t="s">
        <v>623</v>
      </c>
      <c r="E163" s="709" t="s">
        <v>410</v>
      </c>
    </row>
    <row r="164" spans="1:5" hidden="1" x14ac:dyDescent="0.25">
      <c r="A164" s="710" t="s">
        <v>426</v>
      </c>
      <c r="B164" s="711"/>
      <c r="C164" s="711"/>
      <c r="D164" s="711"/>
      <c r="E164" s="712">
        <f t="shared" ref="E164:E170" si="11">SUM(B164:D164)</f>
        <v>0</v>
      </c>
    </row>
    <row r="165" spans="1:5" hidden="1" x14ac:dyDescent="0.25">
      <c r="A165" s="722" t="s">
        <v>427</v>
      </c>
      <c r="B165" s="714"/>
      <c r="C165" s="714"/>
      <c r="D165" s="714"/>
      <c r="E165" s="715">
        <f t="shared" si="11"/>
        <v>0</v>
      </c>
    </row>
    <row r="166" spans="1:5" hidden="1" x14ac:dyDescent="0.25">
      <c r="A166" s="713" t="s">
        <v>428</v>
      </c>
      <c r="B166" s="714"/>
      <c r="C166" s="714"/>
      <c r="D166" s="714"/>
      <c r="E166" s="715">
        <f t="shared" si="11"/>
        <v>0</v>
      </c>
    </row>
    <row r="167" spans="1:5" hidden="1" x14ac:dyDescent="0.25">
      <c r="A167" s="713" t="s">
        <v>429</v>
      </c>
      <c r="B167" s="714"/>
      <c r="C167" s="714"/>
      <c r="D167" s="714"/>
      <c r="E167" s="715">
        <f t="shared" si="11"/>
        <v>0</v>
      </c>
    </row>
    <row r="168" spans="1:5" hidden="1" x14ac:dyDescent="0.25">
      <c r="A168" s="723"/>
      <c r="B168" s="601"/>
      <c r="C168" s="714"/>
      <c r="D168" s="714"/>
      <c r="E168" s="715">
        <f t="shared" si="11"/>
        <v>0</v>
      </c>
    </row>
    <row r="169" spans="1:5" hidden="1" x14ac:dyDescent="0.25">
      <c r="A169" s="723"/>
      <c r="B169" s="714"/>
      <c r="C169" s="714"/>
      <c r="D169" s="714"/>
      <c r="E169" s="715">
        <f t="shared" si="11"/>
        <v>0</v>
      </c>
    </row>
    <row r="170" spans="1:5" ht="15.75" hidden="1" thickBot="1" x14ac:dyDescent="0.3">
      <c r="A170" s="716"/>
      <c r="B170" s="724"/>
      <c r="C170" s="724"/>
      <c r="D170" s="724"/>
      <c r="E170" s="725">
        <f t="shared" si="11"/>
        <v>0</v>
      </c>
    </row>
    <row r="171" spans="1:5" ht="15.75" hidden="1" thickBot="1" x14ac:dyDescent="0.3">
      <c r="A171" s="718" t="s">
        <v>430</v>
      </c>
      <c r="B171" s="719">
        <f>SUM(B164:B170)</f>
        <v>0</v>
      </c>
      <c r="C171" s="719">
        <f>SUM(C164:C170)</f>
        <v>0</v>
      </c>
      <c r="D171" s="719">
        <f>SUM(D164:D170)</f>
        <v>0</v>
      </c>
      <c r="E171" s="720">
        <f>SUM(E164:E170)</f>
        <v>0</v>
      </c>
    </row>
    <row r="172" spans="1:5" ht="15.75" hidden="1" x14ac:dyDescent="0.3">
      <c r="A172" s="726"/>
      <c r="B172" s="726"/>
      <c r="C172" s="726"/>
      <c r="D172" s="726"/>
      <c r="E172" s="726"/>
    </row>
    <row r="173" spans="1:5" hidden="1" x14ac:dyDescent="0.25">
      <c r="A173" s="1058" t="s">
        <v>622</v>
      </c>
      <c r="B173" s="1058"/>
      <c r="C173" s="1058"/>
      <c r="D173" s="1058"/>
      <c r="E173" s="1058"/>
    </row>
    <row r="174" spans="1:5" ht="16.5" hidden="1" thickBot="1" x14ac:dyDescent="0.35">
      <c r="A174" s="726"/>
      <c r="B174" s="726"/>
      <c r="C174" s="726"/>
      <c r="D174" s="726"/>
      <c r="E174" s="726"/>
    </row>
    <row r="175" spans="1:5" ht="16.5" hidden="1" thickBot="1" x14ac:dyDescent="0.35">
      <c r="A175" s="1071" t="s">
        <v>431</v>
      </c>
      <c r="B175" s="1071"/>
      <c r="C175" s="1071"/>
      <c r="D175" s="1070" t="s">
        <v>432</v>
      </c>
      <c r="E175" s="1070"/>
    </row>
    <row r="176" spans="1:5" ht="15.75" hidden="1" x14ac:dyDescent="0.3">
      <c r="A176" s="1069"/>
      <c r="B176" s="1069"/>
      <c r="C176" s="1069"/>
      <c r="D176" s="1068"/>
      <c r="E176" s="1068"/>
    </row>
    <row r="177" spans="1:5" ht="16.5" hidden="1" thickBot="1" x14ac:dyDescent="0.35">
      <c r="A177" s="1067"/>
      <c r="B177" s="1067"/>
      <c r="C177" s="1067"/>
      <c r="D177" s="1066"/>
      <c r="E177" s="1066"/>
    </row>
    <row r="178" spans="1:5" ht="16.5" hidden="1" thickBot="1" x14ac:dyDescent="0.35">
      <c r="A178" s="1065" t="s">
        <v>430</v>
      </c>
      <c r="B178" s="1065"/>
      <c r="C178" s="1065"/>
      <c r="D178" s="1064">
        <f>SUM(D176:E177)</f>
        <v>0</v>
      </c>
      <c r="E178" s="1064"/>
    </row>
    <row r="179" spans="1:5" hidden="1" x14ac:dyDescent="0.25"/>
    <row r="180" spans="1:5" ht="15.75" x14ac:dyDescent="0.3">
      <c r="A180" s="98" t="s">
        <v>732</v>
      </c>
      <c r="B180" s="98"/>
      <c r="C180" s="98"/>
      <c r="D180" s="98"/>
      <c r="E180" s="98"/>
    </row>
    <row r="181" spans="1:5" ht="18" x14ac:dyDescent="0.25">
      <c r="A181" s="1063" t="s">
        <v>416</v>
      </c>
      <c r="B181" s="1063"/>
      <c r="C181" s="1063"/>
      <c r="D181" s="1063"/>
      <c r="E181" s="1063"/>
    </row>
    <row r="182" spans="1:5" x14ac:dyDescent="0.25">
      <c r="A182" s="1062" t="s">
        <v>417</v>
      </c>
      <c r="B182" s="1062"/>
      <c r="C182" s="1062"/>
      <c r="D182" s="1062"/>
      <c r="E182" s="1062"/>
    </row>
    <row r="183" spans="1:5" ht="37.5" customHeight="1" thickBot="1" x14ac:dyDescent="0.35">
      <c r="A183" s="705" t="s">
        <v>542</v>
      </c>
      <c r="B183" s="1059" t="s">
        <v>621</v>
      </c>
      <c r="C183" s="1060"/>
      <c r="D183" s="1060"/>
      <c r="E183" s="706" t="s">
        <v>418</v>
      </c>
    </row>
    <row r="184" spans="1:5" ht="15.75" thickBot="1" x14ac:dyDescent="0.3">
      <c r="A184" s="707" t="s">
        <v>419</v>
      </c>
      <c r="B184" s="708">
        <v>2020</v>
      </c>
      <c r="C184" s="708">
        <v>2021</v>
      </c>
      <c r="D184" s="708" t="s">
        <v>718</v>
      </c>
      <c r="E184" s="709" t="s">
        <v>410</v>
      </c>
    </row>
    <row r="185" spans="1:5" x14ac:dyDescent="0.25">
      <c r="A185" s="710" t="s">
        <v>420</v>
      </c>
      <c r="B185" s="711"/>
      <c r="C185" s="711"/>
      <c r="D185" s="711"/>
      <c r="E185" s="712">
        <f t="shared" ref="E185:E190" si="12">SUM(B185:D185)</f>
        <v>0</v>
      </c>
    </row>
    <row r="186" spans="1:5" x14ac:dyDescent="0.25">
      <c r="A186" s="713" t="s">
        <v>421</v>
      </c>
      <c r="B186" s="714"/>
      <c r="C186" s="714"/>
      <c r="D186" s="714"/>
      <c r="E186" s="715">
        <f t="shared" si="12"/>
        <v>0</v>
      </c>
    </row>
    <row r="187" spans="1:5" x14ac:dyDescent="0.25">
      <c r="A187" s="713" t="s">
        <v>422</v>
      </c>
      <c r="B187" s="714"/>
      <c r="C187" s="714"/>
      <c r="D187" s="714"/>
      <c r="E187" s="715">
        <f t="shared" si="12"/>
        <v>0</v>
      </c>
    </row>
    <row r="188" spans="1:5" x14ac:dyDescent="0.25">
      <c r="A188" s="713" t="s">
        <v>423</v>
      </c>
      <c r="B188" s="714"/>
      <c r="C188" s="714"/>
      <c r="D188" s="714"/>
      <c r="E188" s="715">
        <f t="shared" si="12"/>
        <v>0</v>
      </c>
    </row>
    <row r="189" spans="1:5" x14ac:dyDescent="0.25">
      <c r="A189" s="713" t="s">
        <v>424</v>
      </c>
      <c r="B189" s="714"/>
      <c r="C189" s="714"/>
      <c r="D189" s="714"/>
      <c r="E189" s="715">
        <f t="shared" si="12"/>
        <v>0</v>
      </c>
    </row>
    <row r="190" spans="1:5" ht="15.75" thickBot="1" x14ac:dyDescent="0.3">
      <c r="A190" s="716" t="s">
        <v>716</v>
      </c>
      <c r="B190" s="717">
        <v>28913</v>
      </c>
      <c r="C190" s="717"/>
      <c r="D190" s="717"/>
      <c r="E190" s="715">
        <f t="shared" si="12"/>
        <v>28913</v>
      </c>
    </row>
    <row r="191" spans="1:5" ht="15.75" thickBot="1" x14ac:dyDescent="0.3">
      <c r="A191" s="718" t="s">
        <v>419</v>
      </c>
      <c r="B191" s="719">
        <f>B185+SUM(B186:B190)</f>
        <v>28913</v>
      </c>
      <c r="C191" s="719">
        <f>C185+SUM(C186:C190)</f>
        <v>0</v>
      </c>
      <c r="D191" s="719">
        <f>D185+SUM(D186:D190)</f>
        <v>0</v>
      </c>
      <c r="E191" s="720">
        <f>E185+SUM(E186:E190)</f>
        <v>28913</v>
      </c>
    </row>
    <row r="192" spans="1:5" ht="15.75" thickBot="1" x14ac:dyDescent="0.3">
      <c r="A192" s="721"/>
      <c r="B192" s="721"/>
      <c r="C192" s="721"/>
      <c r="D192" s="721"/>
      <c r="E192" s="721"/>
    </row>
    <row r="193" spans="1:5" ht="15.75" thickBot="1" x14ac:dyDescent="0.3">
      <c r="A193" s="707" t="s">
        <v>425</v>
      </c>
      <c r="B193" s="708">
        <v>2020</v>
      </c>
      <c r="C193" s="708">
        <v>2021</v>
      </c>
      <c r="D193" s="708" t="s">
        <v>718</v>
      </c>
      <c r="E193" s="709" t="s">
        <v>410</v>
      </c>
    </row>
    <row r="194" spans="1:5" x14ac:dyDescent="0.25">
      <c r="A194" s="710" t="s">
        <v>426</v>
      </c>
      <c r="B194" s="711">
        <v>0</v>
      </c>
      <c r="C194" s="711"/>
      <c r="D194" s="711"/>
      <c r="E194" s="712">
        <f t="shared" ref="E194:E200" si="13">SUM(B194:D194)</f>
        <v>0</v>
      </c>
    </row>
    <row r="195" spans="1:5" x14ac:dyDescent="0.25">
      <c r="A195" s="722" t="s">
        <v>427</v>
      </c>
      <c r="B195" s="714">
        <v>12700</v>
      </c>
      <c r="C195" s="714"/>
      <c r="D195" s="714"/>
      <c r="E195" s="715">
        <f t="shared" si="13"/>
        <v>12700</v>
      </c>
    </row>
    <row r="196" spans="1:5" x14ac:dyDescent="0.25">
      <c r="A196" s="713" t="s">
        <v>428</v>
      </c>
      <c r="B196" s="714"/>
      <c r="C196" s="714"/>
      <c r="D196" s="714"/>
      <c r="E196" s="715">
        <f t="shared" si="13"/>
        <v>0</v>
      </c>
    </row>
    <row r="197" spans="1:5" x14ac:dyDescent="0.25">
      <c r="A197" s="713" t="s">
        <v>429</v>
      </c>
      <c r="B197" s="714"/>
      <c r="C197" s="714"/>
      <c r="D197" s="714"/>
      <c r="E197" s="715">
        <f t="shared" si="13"/>
        <v>0</v>
      </c>
    </row>
    <row r="198" spans="1:5" x14ac:dyDescent="0.25">
      <c r="A198" s="723" t="s">
        <v>228</v>
      </c>
      <c r="B198" s="601">
        <v>16213</v>
      </c>
      <c r="C198" s="714"/>
      <c r="D198" s="714"/>
      <c r="E198" s="715">
        <f t="shared" si="13"/>
        <v>16213</v>
      </c>
    </row>
    <row r="199" spans="1:5" x14ac:dyDescent="0.25">
      <c r="A199" s="723"/>
      <c r="B199" s="714"/>
      <c r="C199" s="714"/>
      <c r="D199" s="714"/>
      <c r="E199" s="715">
        <f t="shared" si="13"/>
        <v>0</v>
      </c>
    </row>
    <row r="200" spans="1:5" ht="15.75" thickBot="1" x14ac:dyDescent="0.3">
      <c r="A200" s="716"/>
      <c r="B200" s="724"/>
      <c r="C200" s="724"/>
      <c r="D200" s="724"/>
      <c r="E200" s="725">
        <f t="shared" si="13"/>
        <v>0</v>
      </c>
    </row>
    <row r="201" spans="1:5" ht="15.75" thickBot="1" x14ac:dyDescent="0.3">
      <c r="A201" s="718" t="s">
        <v>430</v>
      </c>
      <c r="B201" s="719">
        <f>SUM(B194:B200)</f>
        <v>28913</v>
      </c>
      <c r="C201" s="719">
        <f>SUM(C194:C200)</f>
        <v>0</v>
      </c>
      <c r="D201" s="719">
        <f>SUM(D194:D200)</f>
        <v>0</v>
      </c>
      <c r="E201" s="720">
        <f>SUM(E194:E200)</f>
        <v>28913</v>
      </c>
    </row>
    <row r="202" spans="1:5" ht="15.75" x14ac:dyDescent="0.3">
      <c r="A202" s="726"/>
      <c r="B202" s="726"/>
      <c r="C202" s="726"/>
      <c r="D202" s="726"/>
      <c r="E202" s="726"/>
    </row>
    <row r="203" spans="1:5" x14ac:dyDescent="0.25">
      <c r="A203" s="1058" t="s">
        <v>719</v>
      </c>
      <c r="B203" s="1058"/>
      <c r="C203" s="1058"/>
      <c r="D203" s="1058"/>
      <c r="E203" s="1058"/>
    </row>
    <row r="204" spans="1:5" ht="16.5" thickBot="1" x14ac:dyDescent="0.35">
      <c r="A204" s="726"/>
      <c r="B204" s="726"/>
      <c r="C204" s="726"/>
      <c r="D204" s="726"/>
      <c r="E204" s="726"/>
    </row>
    <row r="205" spans="1:5" ht="16.5" thickBot="1" x14ac:dyDescent="0.35">
      <c r="A205" s="1071" t="s">
        <v>431</v>
      </c>
      <c r="B205" s="1071"/>
      <c r="C205" s="1071"/>
      <c r="D205" s="1070" t="s">
        <v>432</v>
      </c>
      <c r="E205" s="1070"/>
    </row>
    <row r="206" spans="1:5" ht="15.75" x14ac:dyDescent="0.3">
      <c r="A206" s="1069"/>
      <c r="B206" s="1069"/>
      <c r="C206" s="1069"/>
      <c r="D206" s="1068"/>
      <c r="E206" s="1068"/>
    </row>
    <row r="207" spans="1:5" ht="16.5" thickBot="1" x14ac:dyDescent="0.35">
      <c r="A207" s="1067"/>
      <c r="B207" s="1067"/>
      <c r="C207" s="1067"/>
      <c r="D207" s="1066"/>
      <c r="E207" s="1066"/>
    </row>
    <row r="208" spans="1:5" ht="16.5" thickBot="1" x14ac:dyDescent="0.35">
      <c r="A208" s="1065" t="s">
        <v>430</v>
      </c>
      <c r="B208" s="1065"/>
      <c r="C208" s="1065"/>
      <c r="D208" s="1064">
        <f>SUM(D206:E207)</f>
        <v>0</v>
      </c>
      <c r="E208" s="1064"/>
    </row>
    <row r="210" spans="1:5" ht="15.75" hidden="1" x14ac:dyDescent="0.3">
      <c r="A210" s="98" t="s">
        <v>687</v>
      </c>
      <c r="B210" s="98"/>
      <c r="C210" s="98"/>
      <c r="D210" s="98"/>
      <c r="E210" s="98"/>
    </row>
    <row r="211" spans="1:5" ht="18" hidden="1" x14ac:dyDescent="0.25">
      <c r="A211" s="1052" t="s">
        <v>416</v>
      </c>
      <c r="B211" s="1052"/>
      <c r="C211" s="1052"/>
      <c r="D211" s="1052"/>
      <c r="E211" s="1052"/>
    </row>
    <row r="212" spans="1:5" ht="15" hidden="1" customHeight="1" x14ac:dyDescent="0.25">
      <c r="A212" s="1053" t="s">
        <v>417</v>
      </c>
      <c r="B212" s="1053"/>
      <c r="C212" s="1053"/>
      <c r="D212" s="1053"/>
      <c r="E212" s="1053"/>
    </row>
    <row r="213" spans="1:5" ht="43.5" hidden="1" customHeight="1" thickBot="1" x14ac:dyDescent="0.35">
      <c r="A213" s="1072" t="s">
        <v>669</v>
      </c>
      <c r="B213" s="1072"/>
      <c r="C213" s="1072"/>
      <c r="D213" s="1073" t="s">
        <v>418</v>
      </c>
      <c r="E213" s="1073"/>
    </row>
    <row r="214" spans="1:5" ht="15.75" hidden="1" thickBot="1" x14ac:dyDescent="0.3">
      <c r="A214" s="729" t="s">
        <v>419</v>
      </c>
      <c r="B214" s="730" t="s">
        <v>571</v>
      </c>
      <c r="C214" s="730" t="s">
        <v>613</v>
      </c>
      <c r="D214" s="730" t="s">
        <v>670</v>
      </c>
      <c r="E214" s="731" t="s">
        <v>410</v>
      </c>
    </row>
    <row r="215" spans="1:5" hidden="1" x14ac:dyDescent="0.25">
      <c r="A215" s="732" t="s">
        <v>420</v>
      </c>
      <c r="B215" s="733"/>
      <c r="C215" s="733"/>
      <c r="D215" s="733"/>
      <c r="E215" s="734">
        <f t="shared" ref="E215:E220" si="14">SUM(B215:D215)</f>
        <v>0</v>
      </c>
    </row>
    <row r="216" spans="1:5" hidden="1" x14ac:dyDescent="0.25">
      <c r="A216" s="735" t="s">
        <v>421</v>
      </c>
      <c r="B216" s="736"/>
      <c r="C216" s="736"/>
      <c r="D216" s="736"/>
      <c r="E216" s="737">
        <f t="shared" si="14"/>
        <v>0</v>
      </c>
    </row>
    <row r="217" spans="1:5" hidden="1" x14ac:dyDescent="0.25">
      <c r="A217" s="735" t="s">
        <v>422</v>
      </c>
      <c r="B217" s="736"/>
      <c r="C217" s="736"/>
      <c r="D217" s="736"/>
      <c r="E217" s="737">
        <f t="shared" si="14"/>
        <v>0</v>
      </c>
    </row>
    <row r="218" spans="1:5" hidden="1" x14ac:dyDescent="0.25">
      <c r="A218" s="735" t="s">
        <v>423</v>
      </c>
      <c r="B218" s="736"/>
      <c r="C218" s="736"/>
      <c r="D218" s="736"/>
      <c r="E218" s="737">
        <f t="shared" si="14"/>
        <v>0</v>
      </c>
    </row>
    <row r="219" spans="1:5" hidden="1" x14ac:dyDescent="0.25">
      <c r="A219" s="735" t="s">
        <v>424</v>
      </c>
      <c r="B219" s="736"/>
      <c r="C219" s="736"/>
      <c r="D219" s="736"/>
      <c r="E219" s="737">
        <f t="shared" si="14"/>
        <v>0</v>
      </c>
    </row>
    <row r="220" spans="1:5" ht="15.75" hidden="1" thickBot="1" x14ac:dyDescent="0.3">
      <c r="A220" s="738"/>
      <c r="B220" s="739"/>
      <c r="C220" s="739"/>
      <c r="D220" s="739"/>
      <c r="E220" s="737">
        <f t="shared" si="14"/>
        <v>0</v>
      </c>
    </row>
    <row r="221" spans="1:5" ht="15.75" hidden="1" thickBot="1" x14ac:dyDescent="0.3">
      <c r="A221" s="740" t="s">
        <v>419</v>
      </c>
      <c r="B221" s="741">
        <f>B215+SUM(B216:B220)</f>
        <v>0</v>
      </c>
      <c r="C221" s="741">
        <f>C215+SUM(C216:C220)</f>
        <v>0</v>
      </c>
      <c r="D221" s="741">
        <f>D215+SUM(D216:D220)</f>
        <v>0</v>
      </c>
      <c r="E221" s="742">
        <f>E215+SUM(E216:E220)</f>
        <v>0</v>
      </c>
    </row>
    <row r="222" spans="1:5" ht="15.75" hidden="1" thickBot="1" x14ac:dyDescent="0.3">
      <c r="A222" s="743"/>
      <c r="B222" s="743"/>
      <c r="C222" s="743"/>
      <c r="D222" s="743"/>
      <c r="E222" s="743"/>
    </row>
    <row r="223" spans="1:5" ht="15.75" hidden="1" thickBot="1" x14ac:dyDescent="0.3">
      <c r="A223" s="729" t="s">
        <v>425</v>
      </c>
      <c r="B223" s="730">
        <v>2018</v>
      </c>
      <c r="C223" s="730" t="s">
        <v>671</v>
      </c>
      <c r="D223" s="730" t="s">
        <v>672</v>
      </c>
      <c r="E223" s="731" t="s">
        <v>410</v>
      </c>
    </row>
    <row r="224" spans="1:5" hidden="1" x14ac:dyDescent="0.25">
      <c r="A224" s="732" t="s">
        <v>426</v>
      </c>
      <c r="B224" s="733"/>
      <c r="C224" s="733"/>
      <c r="D224" s="733"/>
      <c r="E224" s="734">
        <f>SUM(B224:D224)</f>
        <v>0</v>
      </c>
    </row>
    <row r="225" spans="1:5" hidden="1" x14ac:dyDescent="0.25">
      <c r="A225" s="744" t="s">
        <v>427</v>
      </c>
      <c r="B225" s="736"/>
      <c r="C225" s="736"/>
      <c r="D225" s="736"/>
      <c r="E225" s="737">
        <f>SUM(B225:D225)</f>
        <v>0</v>
      </c>
    </row>
    <row r="226" spans="1:5" hidden="1" x14ac:dyDescent="0.25">
      <c r="A226" s="735" t="s">
        <v>428</v>
      </c>
      <c r="B226" s="736"/>
      <c r="C226" s="736"/>
      <c r="D226" s="736"/>
      <c r="E226" s="737">
        <f>SUM(B226:D226)</f>
        <v>0</v>
      </c>
    </row>
    <row r="227" spans="1:5" hidden="1" x14ac:dyDescent="0.25">
      <c r="A227" s="735" t="s">
        <v>429</v>
      </c>
      <c r="B227" s="736"/>
      <c r="C227" s="736"/>
      <c r="D227" s="736"/>
      <c r="E227" s="737">
        <v>2539</v>
      </c>
    </row>
    <row r="228" spans="1:5" hidden="1" x14ac:dyDescent="0.25">
      <c r="A228" s="745"/>
      <c r="B228" s="736"/>
      <c r="C228" s="736"/>
      <c r="D228" s="736"/>
      <c r="E228" s="737">
        <f>SUM(B228:D228)</f>
        <v>0</v>
      </c>
    </row>
    <row r="229" spans="1:5" hidden="1" x14ac:dyDescent="0.25">
      <c r="A229" s="745"/>
      <c r="B229" s="736"/>
      <c r="C229" s="736"/>
      <c r="D229" s="736"/>
      <c r="E229" s="737">
        <f>SUM(B229:D229)</f>
        <v>0</v>
      </c>
    </row>
    <row r="230" spans="1:5" ht="15.75" hidden="1" thickBot="1" x14ac:dyDescent="0.3">
      <c r="A230" s="738"/>
      <c r="B230" s="746"/>
      <c r="C230" s="746"/>
      <c r="D230" s="746"/>
      <c r="E230" s="747">
        <f>SUM(B230:D230)</f>
        <v>0</v>
      </c>
    </row>
    <row r="231" spans="1:5" ht="15.75" hidden="1" thickBot="1" x14ac:dyDescent="0.3">
      <c r="A231" s="740" t="s">
        <v>430</v>
      </c>
      <c r="B231" s="741">
        <f>SUM(B224:B230)</f>
        <v>0</v>
      </c>
      <c r="C231" s="741">
        <f>SUM(C224:C230)</f>
        <v>0</v>
      </c>
      <c r="D231" s="741">
        <f>SUM(D224:D230)</f>
        <v>0</v>
      </c>
      <c r="E231" s="742">
        <f>SUM(E224:E230)</f>
        <v>2539</v>
      </c>
    </row>
    <row r="232" spans="1:5" ht="15.75" hidden="1" x14ac:dyDescent="0.3">
      <c r="A232" s="748"/>
      <c r="B232" s="748"/>
      <c r="C232" s="748"/>
      <c r="D232" s="748"/>
      <c r="E232" s="748"/>
    </row>
    <row r="233" spans="1:5" hidden="1" x14ac:dyDescent="0.25">
      <c r="A233" s="1055" t="s">
        <v>622</v>
      </c>
      <c r="B233" s="1055"/>
      <c r="C233" s="1055"/>
      <c r="D233" s="1055"/>
      <c r="E233" s="1055"/>
    </row>
    <row r="234" spans="1:5" ht="16.5" hidden="1" thickBot="1" x14ac:dyDescent="0.35">
      <c r="A234" s="748"/>
      <c r="B234" s="748"/>
      <c r="C234" s="748"/>
      <c r="D234" s="748"/>
      <c r="E234" s="748"/>
    </row>
    <row r="235" spans="1:5" ht="16.5" hidden="1" thickBot="1" x14ac:dyDescent="0.35">
      <c r="A235" s="1056" t="s">
        <v>431</v>
      </c>
      <c r="B235" s="1056"/>
      <c r="C235" s="1056"/>
      <c r="D235" s="1057" t="s">
        <v>432</v>
      </c>
      <c r="E235" s="1057"/>
    </row>
    <row r="236" spans="1:5" hidden="1" x14ac:dyDescent="0.25">
      <c r="A236" s="1046"/>
      <c r="B236" s="1046"/>
      <c r="C236" s="1046"/>
      <c r="D236" s="1047"/>
      <c r="E236" s="1047"/>
    </row>
    <row r="237" spans="1:5" ht="15.75" hidden="1" thickBot="1" x14ac:dyDescent="0.3">
      <c r="A237" s="1048"/>
      <c r="B237" s="1048"/>
      <c r="C237" s="1048"/>
      <c r="D237" s="1049"/>
      <c r="E237" s="1049"/>
    </row>
    <row r="238" spans="1:5" ht="16.5" hidden="1" thickBot="1" x14ac:dyDescent="0.35">
      <c r="A238" s="1065" t="s">
        <v>430</v>
      </c>
      <c r="B238" s="1065"/>
      <c r="C238" s="1065"/>
      <c r="D238" s="1064">
        <f>SUM(D236:E237)</f>
        <v>0</v>
      </c>
      <c r="E238" s="1064"/>
    </row>
    <row r="239" spans="1:5" ht="15.75" hidden="1" x14ac:dyDescent="0.3">
      <c r="A239" s="98" t="s">
        <v>688</v>
      </c>
    </row>
    <row r="240" spans="1:5" ht="18" hidden="1" x14ac:dyDescent="0.25">
      <c r="A240" s="1061" t="s">
        <v>416</v>
      </c>
      <c r="B240" s="1061"/>
      <c r="C240" s="1061"/>
      <c r="D240" s="1061"/>
      <c r="E240" s="1061"/>
    </row>
    <row r="241" spans="1:5" hidden="1" x14ac:dyDescent="0.25">
      <c r="A241" s="1053" t="s">
        <v>417</v>
      </c>
      <c r="B241" s="1053"/>
      <c r="C241" s="1053"/>
      <c r="D241" s="1053"/>
      <c r="E241" s="1053"/>
    </row>
    <row r="242" spans="1:5" ht="28.5" hidden="1" customHeight="1" thickBot="1" x14ac:dyDescent="0.35">
      <c r="A242" s="749" t="s">
        <v>673</v>
      </c>
      <c r="B242" s="1054" t="s">
        <v>674</v>
      </c>
      <c r="C242" s="1054"/>
      <c r="D242" s="1054"/>
      <c r="E242" s="750" t="s">
        <v>418</v>
      </c>
    </row>
    <row r="243" spans="1:5" ht="15.75" hidden="1" thickBot="1" x14ac:dyDescent="0.3">
      <c r="A243" s="729" t="s">
        <v>419</v>
      </c>
      <c r="B243" s="730" t="s">
        <v>571</v>
      </c>
      <c r="C243" s="730" t="s">
        <v>613</v>
      </c>
      <c r="D243" s="730" t="s">
        <v>623</v>
      </c>
      <c r="E243" s="731" t="s">
        <v>410</v>
      </c>
    </row>
    <row r="244" spans="1:5" hidden="1" x14ac:dyDescent="0.25">
      <c r="A244" s="732" t="s">
        <v>420</v>
      </c>
      <c r="B244" s="733"/>
      <c r="C244" s="733"/>
      <c r="D244" s="733"/>
      <c r="E244" s="734">
        <f t="shared" ref="E244:E249" si="15">SUM(B244:D244)</f>
        <v>0</v>
      </c>
    </row>
    <row r="245" spans="1:5" hidden="1" x14ac:dyDescent="0.25">
      <c r="A245" s="735" t="s">
        <v>421</v>
      </c>
      <c r="B245" s="736"/>
      <c r="C245" s="736"/>
      <c r="D245" s="736"/>
      <c r="E245" s="737">
        <f t="shared" si="15"/>
        <v>0</v>
      </c>
    </row>
    <row r="246" spans="1:5" hidden="1" x14ac:dyDescent="0.25">
      <c r="A246" s="735" t="s">
        <v>422</v>
      </c>
      <c r="B246" s="736"/>
      <c r="C246" s="736"/>
      <c r="D246" s="736"/>
      <c r="E246" s="737">
        <f t="shared" si="15"/>
        <v>0</v>
      </c>
    </row>
    <row r="247" spans="1:5" hidden="1" x14ac:dyDescent="0.25">
      <c r="A247" s="735" t="s">
        <v>423</v>
      </c>
      <c r="B247" s="736"/>
      <c r="C247" s="736"/>
      <c r="D247" s="736"/>
      <c r="E247" s="737">
        <f t="shared" si="15"/>
        <v>0</v>
      </c>
    </row>
    <row r="248" spans="1:5" hidden="1" x14ac:dyDescent="0.25">
      <c r="A248" s="735" t="s">
        <v>424</v>
      </c>
      <c r="B248" s="736"/>
      <c r="C248" s="736"/>
      <c r="D248" s="736"/>
      <c r="E248" s="737">
        <f t="shared" si="15"/>
        <v>0</v>
      </c>
    </row>
    <row r="249" spans="1:5" ht="15.75" hidden="1" thickBot="1" x14ac:dyDescent="0.3">
      <c r="A249" s="716" t="s">
        <v>668</v>
      </c>
      <c r="B249" s="739"/>
      <c r="C249" s="739"/>
      <c r="D249" s="739"/>
      <c r="E249" s="737">
        <f t="shared" si="15"/>
        <v>0</v>
      </c>
    </row>
    <row r="250" spans="1:5" ht="15.75" hidden="1" thickBot="1" x14ac:dyDescent="0.3">
      <c r="A250" s="740" t="s">
        <v>419</v>
      </c>
      <c r="B250" s="741">
        <f>B244+SUM(B245:B249)</f>
        <v>0</v>
      </c>
      <c r="C250" s="741">
        <f>C244+SUM(C245:C249)</f>
        <v>0</v>
      </c>
      <c r="D250" s="741">
        <f>D244+SUM(D245:D249)</f>
        <v>0</v>
      </c>
      <c r="E250" s="742">
        <f>E244+SUM(E245:E249)</f>
        <v>0</v>
      </c>
    </row>
    <row r="251" spans="1:5" ht="15.75" hidden="1" thickBot="1" x14ac:dyDescent="0.3">
      <c r="A251" s="743"/>
      <c r="B251" s="743"/>
      <c r="C251" s="743"/>
      <c r="D251" s="743"/>
      <c r="E251" s="743"/>
    </row>
    <row r="252" spans="1:5" ht="15.75" hidden="1" thickBot="1" x14ac:dyDescent="0.3">
      <c r="A252" s="729" t="s">
        <v>425</v>
      </c>
      <c r="B252" s="730" t="s">
        <v>675</v>
      </c>
      <c r="C252" s="730" t="s">
        <v>571</v>
      </c>
      <c r="D252" s="730" t="s">
        <v>672</v>
      </c>
      <c r="E252" s="731" t="s">
        <v>410</v>
      </c>
    </row>
    <row r="253" spans="1:5" hidden="1" x14ac:dyDescent="0.25">
      <c r="A253" s="732" t="s">
        <v>426</v>
      </c>
      <c r="B253" s="733"/>
      <c r="C253" s="733"/>
      <c r="D253" s="733"/>
      <c r="E253" s="734">
        <f t="shared" ref="E253:E259" si="16">SUM(B253:D253)</f>
        <v>0</v>
      </c>
    </row>
    <row r="254" spans="1:5" hidden="1" x14ac:dyDescent="0.25">
      <c r="A254" s="744" t="s">
        <v>427</v>
      </c>
      <c r="B254" s="736"/>
      <c r="C254" s="736"/>
      <c r="D254" s="736"/>
      <c r="E254" s="737">
        <f t="shared" si="16"/>
        <v>0</v>
      </c>
    </row>
    <row r="255" spans="1:5" hidden="1" x14ac:dyDescent="0.25">
      <c r="A255" s="735" t="s">
        <v>428</v>
      </c>
      <c r="B255" s="736"/>
      <c r="C255" s="736"/>
      <c r="D255" s="736"/>
      <c r="E255" s="737">
        <f t="shared" si="16"/>
        <v>0</v>
      </c>
    </row>
    <row r="256" spans="1:5" hidden="1" x14ac:dyDescent="0.25">
      <c r="A256" s="735" t="s">
        <v>429</v>
      </c>
      <c r="B256" s="736"/>
      <c r="C256" s="736"/>
      <c r="D256" s="736"/>
      <c r="E256" s="737">
        <f t="shared" si="16"/>
        <v>0</v>
      </c>
    </row>
    <row r="257" spans="1:5" hidden="1" x14ac:dyDescent="0.25">
      <c r="A257" s="745" t="s">
        <v>676</v>
      </c>
      <c r="B257" s="736"/>
      <c r="C257" s="736"/>
      <c r="D257" s="736"/>
      <c r="E257" s="737">
        <f t="shared" si="16"/>
        <v>0</v>
      </c>
    </row>
    <row r="258" spans="1:5" hidden="1" x14ac:dyDescent="0.25">
      <c r="A258" s="745" t="s">
        <v>677</v>
      </c>
      <c r="B258" s="736"/>
      <c r="C258" s="736"/>
      <c r="D258" s="736"/>
      <c r="E258" s="737">
        <f t="shared" si="16"/>
        <v>0</v>
      </c>
    </row>
    <row r="259" spans="1:5" ht="15.75" hidden="1" thickBot="1" x14ac:dyDescent="0.3">
      <c r="A259" s="738"/>
      <c r="B259" s="746"/>
      <c r="C259" s="746"/>
      <c r="D259" s="746"/>
      <c r="E259" s="747">
        <f t="shared" si="16"/>
        <v>0</v>
      </c>
    </row>
    <row r="260" spans="1:5" ht="15.75" hidden="1" thickBot="1" x14ac:dyDescent="0.3">
      <c r="A260" s="740" t="s">
        <v>430</v>
      </c>
      <c r="B260" s="741">
        <f>SUM(B253:B259)</f>
        <v>0</v>
      </c>
      <c r="C260" s="741">
        <f>SUM(C253:C259)</f>
        <v>0</v>
      </c>
      <c r="D260" s="741">
        <f>SUM(D253:D259)</f>
        <v>0</v>
      </c>
      <c r="E260" s="742">
        <f>SUM(E253:E259)</f>
        <v>0</v>
      </c>
    </row>
    <row r="261" spans="1:5" ht="15.75" hidden="1" x14ac:dyDescent="0.3">
      <c r="A261" s="748"/>
      <c r="B261" s="748"/>
      <c r="C261" s="748"/>
      <c r="D261" s="748"/>
      <c r="E261" s="748"/>
    </row>
    <row r="262" spans="1:5" hidden="1" x14ac:dyDescent="0.25">
      <c r="A262" s="1055" t="s">
        <v>622</v>
      </c>
      <c r="B262" s="1055"/>
      <c r="C262" s="1055"/>
      <c r="D262" s="1055"/>
      <c r="E262" s="1055"/>
    </row>
    <row r="263" spans="1:5" ht="16.5" hidden="1" thickBot="1" x14ac:dyDescent="0.35">
      <c r="A263" s="748"/>
      <c r="B263" s="748"/>
      <c r="C263" s="748"/>
      <c r="D263" s="748"/>
      <c r="E263" s="748"/>
    </row>
    <row r="264" spans="1:5" ht="16.5" hidden="1" thickBot="1" x14ac:dyDescent="0.35">
      <c r="A264" s="1056" t="s">
        <v>431</v>
      </c>
      <c r="B264" s="1056"/>
      <c r="C264" s="1056"/>
      <c r="D264" s="1057" t="s">
        <v>432</v>
      </c>
      <c r="E264" s="1057"/>
    </row>
    <row r="265" spans="1:5" hidden="1" x14ac:dyDescent="0.25">
      <c r="A265" s="1046"/>
      <c r="B265" s="1046"/>
      <c r="C265" s="1046"/>
      <c r="D265" s="1047"/>
      <c r="E265" s="1047"/>
    </row>
    <row r="266" spans="1:5" ht="15.75" hidden="1" thickBot="1" x14ac:dyDescent="0.3">
      <c r="A266" s="1048"/>
      <c r="B266" s="1048"/>
      <c r="C266" s="1048"/>
      <c r="D266" s="1049"/>
      <c r="E266" s="1049"/>
    </row>
    <row r="267" spans="1:5" ht="16.5" hidden="1" thickBot="1" x14ac:dyDescent="0.35">
      <c r="A267" s="1050" t="s">
        <v>430</v>
      </c>
      <c r="B267" s="1050"/>
      <c r="C267" s="1050"/>
      <c r="D267" s="1051">
        <f>SUM(D265:E266)</f>
        <v>0</v>
      </c>
      <c r="E267" s="1051"/>
    </row>
    <row r="268" spans="1:5" ht="15.75" hidden="1" x14ac:dyDescent="0.3">
      <c r="A268" s="98" t="s">
        <v>689</v>
      </c>
      <c r="B268" s="751"/>
      <c r="C268" s="751"/>
      <c r="D268" s="751"/>
      <c r="E268" s="751"/>
    </row>
    <row r="269" spans="1:5" ht="18" hidden="1" x14ac:dyDescent="0.25">
      <c r="A269" s="1052" t="s">
        <v>416</v>
      </c>
      <c r="B269" s="1052"/>
      <c r="C269" s="1052"/>
      <c r="D269" s="1052"/>
      <c r="E269" s="1052"/>
    </row>
    <row r="270" spans="1:5" hidden="1" x14ac:dyDescent="0.25">
      <c r="A270" s="1053" t="s">
        <v>417</v>
      </c>
      <c r="B270" s="1053"/>
      <c r="C270" s="1053"/>
      <c r="D270" s="1053"/>
      <c r="E270" s="1053"/>
    </row>
    <row r="271" spans="1:5" ht="30.75" hidden="1" customHeight="1" thickBot="1" x14ac:dyDescent="0.35">
      <c r="A271" s="749" t="s">
        <v>542</v>
      </c>
      <c r="B271" s="1054" t="s">
        <v>678</v>
      </c>
      <c r="C271" s="1054"/>
      <c r="D271" s="1054" t="s">
        <v>418</v>
      </c>
      <c r="E271" s="750" t="s">
        <v>418</v>
      </c>
    </row>
    <row r="272" spans="1:5" ht="15.75" hidden="1" thickBot="1" x14ac:dyDescent="0.3">
      <c r="A272" s="729" t="s">
        <v>419</v>
      </c>
      <c r="B272" s="730" t="s">
        <v>571</v>
      </c>
      <c r="C272" s="730" t="s">
        <v>613</v>
      </c>
      <c r="D272" s="730" t="s">
        <v>623</v>
      </c>
      <c r="E272" s="731" t="s">
        <v>410</v>
      </c>
    </row>
    <row r="273" spans="1:5" hidden="1" x14ac:dyDescent="0.25">
      <c r="A273" s="732" t="s">
        <v>420</v>
      </c>
      <c r="B273" s="733"/>
      <c r="C273" s="733"/>
      <c r="D273" s="733"/>
      <c r="E273" s="734">
        <f>SUM(B273+C273+D273)</f>
        <v>0</v>
      </c>
    </row>
    <row r="274" spans="1:5" hidden="1" x14ac:dyDescent="0.25">
      <c r="A274" s="735" t="s">
        <v>421</v>
      </c>
      <c r="B274" s="736"/>
      <c r="C274" s="736"/>
      <c r="D274" s="736"/>
      <c r="E274" s="737">
        <f>SUM(B274:D274)</f>
        <v>0</v>
      </c>
    </row>
    <row r="275" spans="1:5" hidden="1" x14ac:dyDescent="0.25">
      <c r="A275" s="735" t="s">
        <v>422</v>
      </c>
      <c r="B275" s="736"/>
      <c r="C275" s="736"/>
      <c r="D275" s="736"/>
      <c r="E275" s="737">
        <f>SUM(B275:D275)</f>
        <v>0</v>
      </c>
    </row>
    <row r="276" spans="1:5" hidden="1" x14ac:dyDescent="0.25">
      <c r="A276" s="735" t="s">
        <v>423</v>
      </c>
      <c r="B276" s="736"/>
      <c r="C276" s="736"/>
      <c r="D276" s="736"/>
      <c r="E276" s="737">
        <f>SUM(B276:D276)</f>
        <v>0</v>
      </c>
    </row>
    <row r="277" spans="1:5" hidden="1" x14ac:dyDescent="0.25">
      <c r="A277" s="735" t="s">
        <v>424</v>
      </c>
      <c r="B277" s="736"/>
      <c r="C277" s="736"/>
      <c r="D277" s="736"/>
      <c r="E277" s="737">
        <f>SUM(B277:D277)</f>
        <v>0</v>
      </c>
    </row>
    <row r="278" spans="1:5" ht="15.75" hidden="1" thickBot="1" x14ac:dyDescent="0.3">
      <c r="A278" s="738"/>
      <c r="B278" s="739"/>
      <c r="C278" s="739"/>
      <c r="D278" s="739"/>
      <c r="E278" s="737">
        <f>SUM(B278:D278)</f>
        <v>0</v>
      </c>
    </row>
    <row r="279" spans="1:5" ht="15.75" hidden="1" thickBot="1" x14ac:dyDescent="0.3">
      <c r="A279" s="740" t="s">
        <v>419</v>
      </c>
      <c r="B279" s="741">
        <f>B273+SUM(B274:B278)</f>
        <v>0</v>
      </c>
      <c r="C279" s="741">
        <f>C273+SUM(C274:C278)</f>
        <v>0</v>
      </c>
      <c r="D279" s="741">
        <f>D273+SUM(D274:D278)</f>
        <v>0</v>
      </c>
      <c r="E279" s="742">
        <f>E273+SUM(E274:E278)</f>
        <v>0</v>
      </c>
    </row>
    <row r="280" spans="1:5" ht="15.75" hidden="1" thickBot="1" x14ac:dyDescent="0.3">
      <c r="A280" s="743"/>
      <c r="B280" s="743"/>
      <c r="C280" s="743"/>
      <c r="D280" s="743"/>
      <c r="E280" s="743"/>
    </row>
    <row r="281" spans="1:5" ht="15.75" hidden="1" thickBot="1" x14ac:dyDescent="0.3">
      <c r="A281" s="752" t="s">
        <v>425</v>
      </c>
      <c r="B281" s="753">
        <v>2018</v>
      </c>
      <c r="C281" s="753" t="s">
        <v>671</v>
      </c>
      <c r="D281" s="753" t="s">
        <v>672</v>
      </c>
      <c r="E281" s="754" t="s">
        <v>410</v>
      </c>
    </row>
    <row r="282" spans="1:5" hidden="1" x14ac:dyDescent="0.25">
      <c r="A282" s="755" t="s">
        <v>426</v>
      </c>
      <c r="B282" s="756"/>
      <c r="C282" s="756"/>
      <c r="D282" s="756"/>
      <c r="E282" s="757">
        <f>SUM(B282:D282)</f>
        <v>0</v>
      </c>
    </row>
    <row r="283" spans="1:5" hidden="1" x14ac:dyDescent="0.25">
      <c r="A283" s="744" t="s">
        <v>427</v>
      </c>
      <c r="C283" s="736"/>
      <c r="D283" s="736"/>
      <c r="E283" s="737">
        <f>SUM(B283:D283)</f>
        <v>0</v>
      </c>
    </row>
    <row r="284" spans="1:5" hidden="1" x14ac:dyDescent="0.25">
      <c r="A284" s="735" t="s">
        <v>428</v>
      </c>
      <c r="B284" s="736"/>
      <c r="C284" s="736"/>
      <c r="D284" s="736"/>
      <c r="E284" s="737">
        <f>SUM(B284:D284)</f>
        <v>0</v>
      </c>
    </row>
    <row r="285" spans="1:5" hidden="1" x14ac:dyDescent="0.25">
      <c r="A285" s="735" t="s">
        <v>429</v>
      </c>
      <c r="B285" s="736"/>
      <c r="C285" s="736"/>
      <c r="D285" s="736"/>
      <c r="E285" s="757">
        <f>SUM(B285:D285)</f>
        <v>0</v>
      </c>
    </row>
    <row r="286" spans="1:5" hidden="1" x14ac:dyDescent="0.25">
      <c r="A286" s="745"/>
      <c r="B286" s="736"/>
      <c r="C286" s="736"/>
      <c r="D286" s="736"/>
      <c r="E286" s="737"/>
    </row>
    <row r="287" spans="1:5" hidden="1" x14ac:dyDescent="0.25">
      <c r="A287" s="745"/>
      <c r="B287" s="736"/>
      <c r="C287" s="736"/>
      <c r="D287" s="736"/>
      <c r="E287" s="737"/>
    </row>
    <row r="288" spans="1:5" ht="15.75" hidden="1" thickBot="1" x14ac:dyDescent="0.3">
      <c r="A288" s="738"/>
      <c r="B288" s="746"/>
      <c r="C288" s="746"/>
      <c r="D288" s="746"/>
      <c r="E288" s="747"/>
    </row>
    <row r="289" spans="1:5" ht="15.75" hidden="1" thickBot="1" x14ac:dyDescent="0.3">
      <c r="A289" s="740" t="s">
        <v>430</v>
      </c>
      <c r="B289" s="741">
        <f>SUM(B282:B288)</f>
        <v>0</v>
      </c>
      <c r="C289" s="741">
        <f>SUM(C282:C288)</f>
        <v>0</v>
      </c>
      <c r="D289" s="741">
        <f>SUM(D282:D288)</f>
        <v>0</v>
      </c>
      <c r="E289" s="742">
        <f>SUM(E282:E288)</f>
        <v>0</v>
      </c>
    </row>
    <row r="290" spans="1:5" ht="15.75" hidden="1" x14ac:dyDescent="0.3">
      <c r="A290" s="748"/>
      <c r="B290" s="748"/>
      <c r="C290" s="748"/>
      <c r="D290" s="748"/>
      <c r="E290" s="748"/>
    </row>
    <row r="291" spans="1:5" hidden="1" x14ac:dyDescent="0.25">
      <c r="A291" s="1055" t="s">
        <v>622</v>
      </c>
      <c r="B291" s="1055"/>
      <c r="C291" s="1055"/>
      <c r="D291" s="1055"/>
      <c r="E291" s="1055"/>
    </row>
    <row r="292" spans="1:5" ht="16.5" hidden="1" thickBot="1" x14ac:dyDescent="0.35">
      <c r="A292" s="748"/>
      <c r="B292" s="748"/>
      <c r="C292" s="748"/>
      <c r="D292" s="748"/>
      <c r="E292" s="748"/>
    </row>
    <row r="293" spans="1:5" ht="16.5" hidden="1" thickBot="1" x14ac:dyDescent="0.35">
      <c r="A293" s="1056" t="s">
        <v>431</v>
      </c>
      <c r="B293" s="1056"/>
      <c r="C293" s="1056"/>
      <c r="D293" s="1057" t="s">
        <v>432</v>
      </c>
      <c r="E293" s="1057"/>
    </row>
    <row r="294" spans="1:5" hidden="1" x14ac:dyDescent="0.25">
      <c r="A294" s="1046"/>
      <c r="B294" s="1046"/>
      <c r="C294" s="1046"/>
      <c r="D294" s="1047"/>
      <c r="E294" s="1047"/>
    </row>
    <row r="295" spans="1:5" ht="15.75" hidden="1" thickBot="1" x14ac:dyDescent="0.3">
      <c r="A295" s="1048"/>
      <c r="B295" s="1048"/>
      <c r="C295" s="1048"/>
      <c r="D295" s="1049"/>
      <c r="E295" s="1049"/>
    </row>
    <row r="296" spans="1:5" ht="16.5" hidden="1" thickBot="1" x14ac:dyDescent="0.35">
      <c r="A296" s="1050" t="s">
        <v>430</v>
      </c>
      <c r="B296" s="1050"/>
      <c r="C296" s="1050"/>
      <c r="D296" s="1051">
        <f>SUM(D294:E295)</f>
        <v>0</v>
      </c>
      <c r="E296" s="1051"/>
    </row>
  </sheetData>
  <sheetProtection selectLockedCells="1" selectUnlockedCells="1"/>
  <mergeCells count="121">
    <mergeCell ref="A54:E54"/>
    <mergeCell ref="A2:E2"/>
    <mergeCell ref="A3:E3"/>
    <mergeCell ref="A24:E24"/>
    <mergeCell ref="A29:C29"/>
    <mergeCell ref="D29:E29"/>
    <mergeCell ref="A26:C26"/>
    <mergeCell ref="D26:E26"/>
    <mergeCell ref="A27:C27"/>
    <mergeCell ref="B4:D4"/>
    <mergeCell ref="D27:E27"/>
    <mergeCell ref="A28:C28"/>
    <mergeCell ref="D28:E28"/>
    <mergeCell ref="A32:E32"/>
    <mergeCell ref="A33:E33"/>
    <mergeCell ref="B34:D34"/>
    <mergeCell ref="A84:E84"/>
    <mergeCell ref="A56:C56"/>
    <mergeCell ref="D56:E56"/>
    <mergeCell ref="A57:C57"/>
    <mergeCell ref="D57:E57"/>
    <mergeCell ref="A58:C58"/>
    <mergeCell ref="D58:E58"/>
    <mergeCell ref="A59:C59"/>
    <mergeCell ref="D59:E59"/>
    <mergeCell ref="A62:E62"/>
    <mergeCell ref="A63:E63"/>
    <mergeCell ref="B64:D64"/>
    <mergeCell ref="A114:E114"/>
    <mergeCell ref="A86:C86"/>
    <mergeCell ref="D86:E86"/>
    <mergeCell ref="A87:C87"/>
    <mergeCell ref="D87:E87"/>
    <mergeCell ref="A88:C88"/>
    <mergeCell ref="D88:E88"/>
    <mergeCell ref="A89:C89"/>
    <mergeCell ref="D89:E89"/>
    <mergeCell ref="A92:E92"/>
    <mergeCell ref="A93:E93"/>
    <mergeCell ref="B94:D94"/>
    <mergeCell ref="A144:E144"/>
    <mergeCell ref="A116:C116"/>
    <mergeCell ref="D116:E116"/>
    <mergeCell ref="A117:C117"/>
    <mergeCell ref="D117:E117"/>
    <mergeCell ref="A118:C118"/>
    <mergeCell ref="D118:E118"/>
    <mergeCell ref="A119:C119"/>
    <mergeCell ref="D119:E119"/>
    <mergeCell ref="A122:E122"/>
    <mergeCell ref="A123:E123"/>
    <mergeCell ref="B124:D124"/>
    <mergeCell ref="A175:C175"/>
    <mergeCell ref="D175:E175"/>
    <mergeCell ref="A176:C176"/>
    <mergeCell ref="D176:E176"/>
    <mergeCell ref="A177:C177"/>
    <mergeCell ref="D177:E177"/>
    <mergeCell ref="A173:E173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1:E151"/>
    <mergeCell ref="A152:E152"/>
    <mergeCell ref="B153:D153"/>
    <mergeCell ref="A182:E182"/>
    <mergeCell ref="A181:E181"/>
    <mergeCell ref="D238:E238"/>
    <mergeCell ref="A238:C238"/>
    <mergeCell ref="D237:E237"/>
    <mergeCell ref="A237:C237"/>
    <mergeCell ref="D236:E236"/>
    <mergeCell ref="A236:C236"/>
    <mergeCell ref="A178:C178"/>
    <mergeCell ref="D178:E178"/>
    <mergeCell ref="D208:E208"/>
    <mergeCell ref="A208:C208"/>
    <mergeCell ref="D207:E207"/>
    <mergeCell ref="A207:C207"/>
    <mergeCell ref="D206:E206"/>
    <mergeCell ref="A206:C206"/>
    <mergeCell ref="D205:E205"/>
    <mergeCell ref="A205:C205"/>
    <mergeCell ref="D235:E235"/>
    <mergeCell ref="A235:C235"/>
    <mergeCell ref="A233:E233"/>
    <mergeCell ref="A212:E212"/>
    <mergeCell ref="A213:C213"/>
    <mergeCell ref="D213:E213"/>
    <mergeCell ref="A211:E211"/>
    <mergeCell ref="A203:E203"/>
    <mergeCell ref="B183:D183"/>
    <mergeCell ref="A265:C265"/>
    <mergeCell ref="D265:E265"/>
    <mergeCell ref="A266:C266"/>
    <mergeCell ref="D266:E266"/>
    <mergeCell ref="A267:C267"/>
    <mergeCell ref="D267:E267"/>
    <mergeCell ref="A240:E240"/>
    <mergeCell ref="A241:E241"/>
    <mergeCell ref="B242:D242"/>
    <mergeCell ref="A262:E262"/>
    <mergeCell ref="A264:C264"/>
    <mergeCell ref="D264:E264"/>
    <mergeCell ref="A294:C294"/>
    <mergeCell ref="D294:E294"/>
    <mergeCell ref="A295:C295"/>
    <mergeCell ref="D295:E295"/>
    <mergeCell ref="A296:C296"/>
    <mergeCell ref="D296:E296"/>
    <mergeCell ref="A269:E269"/>
    <mergeCell ref="A270:E270"/>
    <mergeCell ref="B271:D271"/>
    <mergeCell ref="A291:E291"/>
    <mergeCell ref="A293:C293"/>
    <mergeCell ref="D293:E293"/>
  </mergeCells>
  <conditionalFormatting sqref="B161:D161 E164:E171 B171:D171 D178:E178 E155:E161">
    <cfRule type="cellIs" dxfId="12" priority="8" stopIfTrue="1" operator="equal">
      <formula>0</formula>
    </cfRule>
  </conditionalFormatting>
  <conditionalFormatting sqref="B191:D191 E194:E201 B201:D201 D208:E208 E185:E191">
    <cfRule type="cellIs" dxfId="11" priority="7" stopIfTrue="1" operator="equal">
      <formula>0</formula>
    </cfRule>
  </conditionalFormatting>
  <conditionalFormatting sqref="D238:E238">
    <cfRule type="cellIs" dxfId="10" priority="6" stopIfTrue="1" operator="equal">
      <formula>0</formula>
    </cfRule>
  </conditionalFormatting>
  <conditionalFormatting sqref="B12:D12 E15:E22 B22:D22 D29:E30 E6:E12">
    <cfRule type="cellIs" dxfId="9" priority="13" stopIfTrue="1" operator="equal">
      <formula>0</formula>
    </cfRule>
  </conditionalFormatting>
  <conditionalFormatting sqref="B42:D42 E45:E52 B52:D52 D59:E59 E36:E42">
    <cfRule type="cellIs" dxfId="8" priority="12" stopIfTrue="1" operator="equal">
      <formula>0</formula>
    </cfRule>
  </conditionalFormatting>
  <conditionalFormatting sqref="B72:D72 E75:E82 B82:D82 D89:E90 E66:E72">
    <cfRule type="cellIs" dxfId="7" priority="11" stopIfTrue="1" operator="equal">
      <formula>0</formula>
    </cfRule>
  </conditionalFormatting>
  <conditionalFormatting sqref="B102:D102 E105:E112 B112:D112 D119:E120 E96:E102">
    <cfRule type="cellIs" dxfId="6" priority="10" stopIfTrue="1" operator="equal">
      <formula>0</formula>
    </cfRule>
  </conditionalFormatting>
  <conditionalFormatting sqref="B132:D132 E135:E142 B142:D142 D149:E149 E126:E132">
    <cfRule type="cellIs" dxfId="5" priority="9" stopIfTrue="1" operator="equal">
      <formula>0</formula>
    </cfRule>
  </conditionalFormatting>
  <conditionalFormatting sqref="E215:E220 B221:E221 E224:E230 B231:E231">
    <cfRule type="cellIs" dxfId="4" priority="5" stopIfTrue="1" operator="equal">
      <formula>0</formula>
    </cfRule>
  </conditionalFormatting>
  <conditionalFormatting sqref="E244:E249 B250:E250 E253:E259 B260:E260 D267">
    <cfRule type="cellIs" dxfId="3" priority="4" stopIfTrue="1" operator="equal">
      <formula>0</formula>
    </cfRule>
  </conditionalFormatting>
  <conditionalFormatting sqref="E282:E288">
    <cfRule type="cellIs" dxfId="2" priority="3" stopIfTrue="1" operator="equal">
      <formula>0</formula>
    </cfRule>
  </conditionalFormatting>
  <conditionalFormatting sqref="B279:E279 B289:E289 D296 E274:E278">
    <cfRule type="cellIs" dxfId="1" priority="2" stopIfTrue="1" operator="equal">
      <formula>0</formula>
    </cfRule>
  </conditionalFormatting>
  <conditionalFormatting sqref="E273">
    <cfRule type="cellIs" dxfId="0" priority="1" stopIfTrue="1" operator="equal">
      <formula>0</formula>
    </cfRule>
  </conditionalFormatting>
  <pageMargins left="0.7" right="0.7" top="0.75" bottom="0.75" header="0.51180555555555551" footer="0.51180555555555551"/>
  <pageSetup paperSize="9" scale="96" firstPageNumber="0" fitToHeight="0" orientation="portrait" r:id="rId1"/>
  <headerFooter alignWithMargins="0"/>
  <rowBreaks count="9" manualBreakCount="9">
    <brk id="30" max="16383" man="1"/>
    <brk id="60" max="4" man="1"/>
    <brk id="90" max="4" man="1"/>
    <brk id="120" max="4" man="1"/>
    <brk id="149" max="4" man="1"/>
    <brk id="179" max="4" man="1"/>
    <brk id="209" max="4" man="1"/>
    <brk id="238" max="16383" man="1"/>
    <brk id="2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view="pageBreakPreview" zoomScaleSheetLayoutView="100" workbookViewId="0">
      <selection sqref="A1:C1"/>
    </sheetView>
  </sheetViews>
  <sheetFormatPr defaultRowHeight="15" x14ac:dyDescent="0.3"/>
  <cols>
    <col min="1" max="2" width="4" style="103" customWidth="1"/>
    <col min="3" max="3" width="50.5703125" style="104" customWidth="1"/>
    <col min="4" max="4" width="5.5703125" style="105" customWidth="1"/>
    <col min="5" max="6" width="15.5703125" style="106" customWidth="1"/>
    <col min="7" max="7" width="15.5703125" style="107" customWidth="1"/>
    <col min="8" max="8" width="15.5703125" style="106" customWidth="1"/>
    <col min="9" max="9" width="15.5703125" style="108" customWidth="1"/>
    <col min="10" max="16384" width="9.140625" style="108"/>
  </cols>
  <sheetData>
    <row r="1" spans="1:9" s="109" customFormat="1" ht="21.95" customHeight="1" x14ac:dyDescent="0.25">
      <c r="A1" s="1074" t="s">
        <v>733</v>
      </c>
      <c r="B1" s="1074"/>
      <c r="C1" s="1074"/>
      <c r="D1" s="110"/>
      <c r="E1" s="110"/>
      <c r="F1" s="111"/>
      <c r="G1" s="112"/>
      <c r="H1" s="111"/>
    </row>
    <row r="2" spans="1:9" x14ac:dyDescent="0.3">
      <c r="A2" s="1075" t="s">
        <v>4</v>
      </c>
      <c r="B2" s="1075"/>
      <c r="C2" s="1075"/>
      <c r="D2" s="1075"/>
      <c r="E2" s="1075"/>
      <c r="F2" s="1075"/>
      <c r="G2" s="1075"/>
      <c r="H2" s="1075"/>
    </row>
    <row r="3" spans="1:9" x14ac:dyDescent="0.3">
      <c r="A3" s="1076" t="s">
        <v>697</v>
      </c>
      <c r="B3" s="1076"/>
      <c r="C3" s="1076"/>
      <c r="D3" s="1076"/>
      <c r="E3" s="1076"/>
      <c r="F3" s="1076"/>
      <c r="G3" s="1076"/>
      <c r="H3" s="1076"/>
    </row>
    <row r="4" spans="1:9" s="44" customFormat="1" x14ac:dyDescent="0.3">
      <c r="A4" s="46" t="s">
        <v>259</v>
      </c>
      <c r="B4" s="47" t="s">
        <v>260</v>
      </c>
      <c r="C4" s="47" t="s">
        <v>261</v>
      </c>
      <c r="D4" s="113" t="s">
        <v>262</v>
      </c>
      <c r="E4" s="47" t="s">
        <v>263</v>
      </c>
      <c r="F4" s="47" t="s">
        <v>264</v>
      </c>
      <c r="G4" s="47" t="s">
        <v>265</v>
      </c>
      <c r="H4" s="47" t="s">
        <v>266</v>
      </c>
      <c r="I4" s="47" t="s">
        <v>267</v>
      </c>
    </row>
    <row r="5" spans="1:9" s="45" customFormat="1" ht="75" customHeight="1" x14ac:dyDescent="0.3">
      <c r="A5" s="48" t="s">
        <v>0</v>
      </c>
      <c r="B5" s="49" t="s">
        <v>1</v>
      </c>
      <c r="C5" s="50" t="s">
        <v>2</v>
      </c>
      <c r="D5" s="51" t="s">
        <v>400</v>
      </c>
      <c r="E5" s="114" t="s">
        <v>433</v>
      </c>
      <c r="F5" s="114" t="s">
        <v>434</v>
      </c>
      <c r="G5" s="114" t="s">
        <v>435</v>
      </c>
      <c r="H5" s="115" t="s">
        <v>436</v>
      </c>
      <c r="I5" s="116" t="s">
        <v>410</v>
      </c>
    </row>
    <row r="6" spans="1:9" s="45" customFormat="1" x14ac:dyDescent="0.3">
      <c r="A6" s="52"/>
      <c r="B6" s="53"/>
      <c r="C6" s="54" t="s">
        <v>437</v>
      </c>
      <c r="D6" s="55"/>
      <c r="E6" s="56"/>
      <c r="F6" s="56"/>
      <c r="G6" s="56"/>
      <c r="H6" s="117"/>
      <c r="I6" s="118"/>
    </row>
    <row r="7" spans="1:9" s="45" customFormat="1" ht="18" customHeight="1" x14ac:dyDescent="0.3">
      <c r="A7" s="57"/>
      <c r="B7" s="58"/>
      <c r="C7" s="59" t="s">
        <v>566</v>
      </c>
      <c r="D7" s="60"/>
      <c r="E7" s="61">
        <v>11811</v>
      </c>
      <c r="F7" s="61"/>
      <c r="G7" s="61"/>
      <c r="H7" s="119">
        <v>3189</v>
      </c>
      <c r="I7" s="120">
        <f>SUM(E7:H7)</f>
        <v>15000</v>
      </c>
    </row>
    <row r="8" spans="1:9" s="45" customFormat="1" ht="18" hidden="1" customHeight="1" x14ac:dyDescent="0.3">
      <c r="A8" s="57"/>
      <c r="B8" s="58"/>
      <c r="C8" s="62" t="s">
        <v>567</v>
      </c>
      <c r="D8" s="63"/>
      <c r="E8" s="64"/>
      <c r="F8" s="65"/>
      <c r="G8" s="65"/>
      <c r="H8" s="119"/>
      <c r="I8" s="120">
        <f t="shared" ref="I8:I12" si="0">SUM(E8:H8)</f>
        <v>0</v>
      </c>
    </row>
    <row r="9" spans="1:9" s="45" customFormat="1" ht="30" hidden="1" x14ac:dyDescent="0.3">
      <c r="A9" s="57"/>
      <c r="B9" s="58"/>
      <c r="C9" s="62" t="s">
        <v>635</v>
      </c>
      <c r="D9" s="60"/>
      <c r="E9" s="61"/>
      <c r="F9" s="61"/>
      <c r="G9" s="61"/>
      <c r="H9" s="119"/>
      <c r="I9" s="120">
        <f t="shared" si="0"/>
        <v>0</v>
      </c>
    </row>
    <row r="10" spans="1:9" s="45" customFormat="1" ht="18" hidden="1" customHeight="1" x14ac:dyDescent="0.3">
      <c r="A10" s="57"/>
      <c r="B10" s="58"/>
      <c r="C10" s="59" t="s">
        <v>681</v>
      </c>
      <c r="D10" s="60"/>
      <c r="E10" s="61"/>
      <c r="F10" s="61"/>
      <c r="G10" s="61"/>
      <c r="H10" s="119"/>
      <c r="I10" s="120">
        <f t="shared" si="0"/>
        <v>0</v>
      </c>
    </row>
    <row r="11" spans="1:9" s="45" customFormat="1" ht="18" hidden="1" customHeight="1" x14ac:dyDescent="0.3">
      <c r="A11" s="57"/>
      <c r="B11" s="58"/>
      <c r="C11" s="59" t="s">
        <v>682</v>
      </c>
      <c r="D11" s="60"/>
      <c r="E11" s="61"/>
      <c r="F11" s="61"/>
      <c r="G11" s="61"/>
      <c r="H11" s="119"/>
      <c r="I11" s="120">
        <f t="shared" si="0"/>
        <v>0</v>
      </c>
    </row>
    <row r="12" spans="1:9" s="45" customFormat="1" ht="30" hidden="1" x14ac:dyDescent="0.3">
      <c r="A12" s="57"/>
      <c r="B12" s="58"/>
      <c r="C12" s="59" t="s">
        <v>637</v>
      </c>
      <c r="D12" s="60"/>
      <c r="E12" s="65"/>
      <c r="F12" s="65"/>
      <c r="G12" s="65"/>
      <c r="H12" s="119"/>
      <c r="I12" s="120">
        <f t="shared" si="0"/>
        <v>0</v>
      </c>
    </row>
    <row r="13" spans="1:9" s="71" customFormat="1" ht="24" customHeight="1" x14ac:dyDescent="0.3">
      <c r="A13" s="66"/>
      <c r="B13" s="67"/>
      <c r="C13" s="68" t="s">
        <v>438</v>
      </c>
      <c r="D13" s="69"/>
      <c r="E13" s="70">
        <f>SUM(E7:E12)</f>
        <v>11811</v>
      </c>
      <c r="F13" s="70">
        <f>SUM(F7:F12)</f>
        <v>0</v>
      </c>
      <c r="G13" s="70">
        <f>SUM(G7:G12)</f>
        <v>0</v>
      </c>
      <c r="H13" s="121">
        <f>SUM(H7:H12)</f>
        <v>3189</v>
      </c>
      <c r="I13" s="90">
        <f>SUM(E13:H13)</f>
        <v>15000</v>
      </c>
    </row>
    <row r="14" spans="1:9" s="79" customFormat="1" ht="18" customHeight="1" x14ac:dyDescent="0.3">
      <c r="A14" s="72"/>
      <c r="B14" s="73"/>
      <c r="C14" s="74" t="s">
        <v>439</v>
      </c>
      <c r="D14" s="75"/>
      <c r="E14" s="76"/>
      <c r="F14" s="76"/>
      <c r="G14" s="76"/>
      <c r="H14" s="77"/>
      <c r="I14" s="78"/>
    </row>
    <row r="15" spans="1:9" s="45" customFormat="1" ht="18" customHeight="1" x14ac:dyDescent="0.3">
      <c r="A15" s="57"/>
      <c r="B15" s="58"/>
      <c r="C15" s="80" t="s">
        <v>712</v>
      </c>
      <c r="D15" s="81"/>
      <c r="E15" s="65">
        <v>591</v>
      </c>
      <c r="F15" s="65">
        <v>0</v>
      </c>
      <c r="G15" s="65">
        <v>0</v>
      </c>
      <c r="H15" s="82">
        <v>159</v>
      </c>
      <c r="I15" s="83">
        <f>SUM(E15:H15)</f>
        <v>750</v>
      </c>
    </row>
    <row r="16" spans="1:9" s="85" customFormat="1" ht="18" customHeight="1" x14ac:dyDescent="0.3">
      <c r="A16" s="57"/>
      <c r="B16" s="58"/>
      <c r="C16" s="84"/>
      <c r="D16" s="60"/>
      <c r="E16" s="65"/>
      <c r="F16" s="65"/>
      <c r="G16" s="65"/>
      <c r="H16" s="82"/>
      <c r="I16" s="83"/>
    </row>
    <row r="17" spans="1:9" s="45" customFormat="1" ht="18" customHeight="1" x14ac:dyDescent="0.3">
      <c r="A17" s="57"/>
      <c r="B17" s="58"/>
      <c r="C17" s="86"/>
      <c r="D17" s="87"/>
      <c r="E17" s="87"/>
      <c r="F17" s="87"/>
      <c r="G17" s="88"/>
      <c r="H17" s="88"/>
      <c r="I17" s="89"/>
    </row>
    <row r="18" spans="1:9" s="71" customFormat="1" ht="24" customHeight="1" x14ac:dyDescent="0.3">
      <c r="A18" s="66"/>
      <c r="B18" s="67"/>
      <c r="C18" s="68" t="s">
        <v>440</v>
      </c>
      <c r="D18" s="69"/>
      <c r="E18" s="70">
        <f>SUM(E15:E17)</f>
        <v>591</v>
      </c>
      <c r="F18" s="70">
        <f>SUM(F15:F17)</f>
        <v>0</v>
      </c>
      <c r="G18" s="70">
        <f>SUM(G15:G17)</f>
        <v>0</v>
      </c>
      <c r="H18" s="121">
        <f>SUM(H15:H17)</f>
        <v>159</v>
      </c>
      <c r="I18" s="90">
        <f>SUM(I15:I17)</f>
        <v>750</v>
      </c>
    </row>
    <row r="19" spans="1:9" s="71" customFormat="1" ht="24" customHeight="1" x14ac:dyDescent="0.3">
      <c r="A19" s="91"/>
      <c r="B19" s="92"/>
      <c r="C19" s="93" t="s">
        <v>441</v>
      </c>
      <c r="D19" s="94"/>
      <c r="E19" s="95">
        <f>E13+E18</f>
        <v>12402</v>
      </c>
      <c r="F19" s="95">
        <f>F13+F18</f>
        <v>0</v>
      </c>
      <c r="G19" s="95">
        <f>G13+G18</f>
        <v>0</v>
      </c>
      <c r="H19" s="96">
        <f>H13+H18</f>
        <v>3348</v>
      </c>
      <c r="I19" s="97">
        <f>I13+I18</f>
        <v>15750</v>
      </c>
    </row>
    <row r="21" spans="1:9" ht="30" customHeight="1" x14ac:dyDescent="0.3"/>
    <row r="24" spans="1:9" ht="20.100000000000001" customHeight="1" x14ac:dyDescent="0.3"/>
    <row r="26" spans="1:9" ht="20.100000000000001" customHeight="1" x14ac:dyDescent="0.3"/>
    <row r="28" spans="1:9" ht="20.100000000000001" customHeight="1" x14ac:dyDescent="0.3"/>
    <row r="30" spans="1:9" ht="20.100000000000001" customHeight="1" x14ac:dyDescent="0.3"/>
    <row r="32" spans="1:9" ht="20.100000000000001" customHeight="1" x14ac:dyDescent="0.3">
      <c r="A32" s="108"/>
      <c r="B32" s="108"/>
      <c r="C32" s="108"/>
      <c r="D32" s="108"/>
      <c r="E32" s="108"/>
      <c r="F32" s="108"/>
      <c r="G32" s="108"/>
      <c r="H32" s="108"/>
    </row>
    <row r="34" spans="1:8" ht="20.100000000000001" customHeight="1" x14ac:dyDescent="0.3">
      <c r="A34" s="108"/>
      <c r="B34" s="108"/>
      <c r="C34" s="108"/>
      <c r="D34" s="108"/>
      <c r="E34" s="108"/>
      <c r="F34" s="108"/>
      <c r="G34" s="108"/>
      <c r="H34" s="108"/>
    </row>
    <row r="37" spans="1:8" ht="20.100000000000001" customHeight="1" x14ac:dyDescent="0.3">
      <c r="A37" s="108"/>
      <c r="B37" s="108"/>
      <c r="C37" s="108"/>
      <c r="D37" s="108"/>
      <c r="E37" s="108"/>
      <c r="F37" s="108"/>
      <c r="G37" s="108"/>
      <c r="H37" s="108"/>
    </row>
    <row r="39" spans="1:8" ht="20.100000000000001" customHeight="1" x14ac:dyDescent="0.3">
      <c r="A39" s="108"/>
      <c r="B39" s="108"/>
      <c r="C39" s="108"/>
      <c r="D39" s="108"/>
      <c r="E39" s="108"/>
      <c r="F39" s="108"/>
      <c r="G39" s="108"/>
      <c r="H39" s="108"/>
    </row>
    <row r="41" spans="1:8" ht="20.100000000000001" customHeight="1" x14ac:dyDescent="0.3">
      <c r="A41" s="108"/>
      <c r="B41" s="108"/>
      <c r="C41" s="108"/>
      <c r="D41" s="108"/>
      <c r="E41" s="108"/>
      <c r="F41" s="108"/>
      <c r="G41" s="108"/>
      <c r="H41" s="108"/>
    </row>
    <row r="42" spans="1:8" ht="20.100000000000001" customHeight="1" x14ac:dyDescent="0.3">
      <c r="A42" s="108"/>
      <c r="B42" s="108"/>
      <c r="C42" s="108"/>
      <c r="D42" s="108"/>
      <c r="E42" s="108"/>
      <c r="F42" s="108"/>
      <c r="G42" s="108"/>
      <c r="H42" s="108"/>
    </row>
    <row r="44" spans="1:8" ht="20.100000000000001" customHeight="1" x14ac:dyDescent="0.3">
      <c r="A44" s="108"/>
      <c r="B44" s="108"/>
      <c r="C44" s="108"/>
      <c r="D44" s="108"/>
      <c r="E44" s="108"/>
      <c r="F44" s="108"/>
      <c r="G44" s="108"/>
      <c r="H44" s="108"/>
    </row>
    <row r="47" spans="1:8" ht="20.100000000000001" customHeight="1" x14ac:dyDescent="0.3">
      <c r="A47" s="108"/>
      <c r="B47" s="108"/>
      <c r="C47" s="108"/>
      <c r="D47" s="108"/>
      <c r="E47" s="108"/>
      <c r="F47" s="108"/>
      <c r="G47" s="108"/>
      <c r="H47" s="108"/>
    </row>
    <row r="49" spans="1:8" ht="20.100000000000001" customHeight="1" x14ac:dyDescent="0.3">
      <c r="A49" s="108"/>
      <c r="B49" s="108"/>
      <c r="C49" s="108"/>
      <c r="D49" s="108"/>
      <c r="E49" s="108"/>
      <c r="F49" s="108"/>
      <c r="G49" s="108"/>
      <c r="H49" s="108"/>
    </row>
    <row r="51" spans="1:8" ht="20.100000000000001" customHeight="1" x14ac:dyDescent="0.3">
      <c r="A51" s="108"/>
      <c r="B51" s="108"/>
      <c r="C51" s="108"/>
      <c r="D51" s="108"/>
      <c r="E51" s="108"/>
      <c r="F51" s="108"/>
      <c r="G51" s="108"/>
      <c r="H51" s="108"/>
    </row>
    <row r="53" spans="1:8" ht="20.100000000000001" customHeight="1" x14ac:dyDescent="0.3">
      <c r="A53" s="108"/>
      <c r="B53" s="108"/>
      <c r="C53" s="108"/>
      <c r="D53" s="108"/>
      <c r="E53" s="108"/>
      <c r="F53" s="108"/>
      <c r="G53" s="108"/>
      <c r="H53" s="108"/>
    </row>
    <row r="55" spans="1:8" ht="20.100000000000001" customHeight="1" x14ac:dyDescent="0.3">
      <c r="A55" s="108"/>
      <c r="B55" s="108"/>
      <c r="C55" s="108"/>
      <c r="D55" s="108"/>
      <c r="E55" s="108"/>
      <c r="F55" s="108"/>
      <c r="G55" s="108"/>
      <c r="H55" s="108"/>
    </row>
    <row r="58" spans="1:8" ht="20.100000000000001" customHeight="1" x14ac:dyDescent="0.3">
      <c r="A58" s="108"/>
      <c r="B58" s="108"/>
      <c r="C58" s="108"/>
      <c r="D58" s="108"/>
      <c r="E58" s="108"/>
      <c r="F58" s="108"/>
      <c r="G58" s="108"/>
      <c r="H58" s="108"/>
    </row>
    <row r="60" spans="1:8" ht="20.100000000000001" customHeight="1" x14ac:dyDescent="0.3">
      <c r="A60" s="108"/>
      <c r="B60" s="108"/>
      <c r="C60" s="108"/>
      <c r="D60" s="108"/>
      <c r="E60" s="108"/>
      <c r="F60" s="108"/>
      <c r="G60" s="108"/>
      <c r="H60" s="108"/>
    </row>
    <row r="63" spans="1:8" ht="20.100000000000001" customHeight="1" x14ac:dyDescent="0.3">
      <c r="A63" s="108"/>
      <c r="B63" s="108"/>
      <c r="C63" s="108"/>
      <c r="D63" s="108"/>
      <c r="E63" s="108"/>
      <c r="F63" s="108"/>
      <c r="G63" s="108"/>
      <c r="H63" s="108"/>
    </row>
    <row r="67" spans="1:8" ht="20.100000000000001" customHeight="1" x14ac:dyDescent="0.3">
      <c r="A67" s="108"/>
      <c r="B67" s="108"/>
      <c r="C67" s="108"/>
      <c r="D67" s="108"/>
      <c r="E67" s="108"/>
      <c r="F67" s="108"/>
      <c r="G67" s="108"/>
      <c r="H67" s="108"/>
    </row>
    <row r="69" spans="1:8" ht="20.100000000000001" customHeight="1" x14ac:dyDescent="0.3">
      <c r="A69" s="108"/>
      <c r="B69" s="108"/>
      <c r="C69" s="108"/>
      <c r="D69" s="108"/>
      <c r="E69" s="108"/>
      <c r="F69" s="108"/>
      <c r="G69" s="108"/>
      <c r="H69" s="108"/>
    </row>
    <row r="71" spans="1:8" ht="20.100000000000001" customHeight="1" x14ac:dyDescent="0.3">
      <c r="A71" s="108"/>
      <c r="B71" s="108"/>
      <c r="C71" s="108"/>
      <c r="D71" s="108"/>
      <c r="E71" s="108"/>
      <c r="F71" s="108"/>
      <c r="G71" s="108"/>
      <c r="H71" s="108"/>
    </row>
    <row r="73" spans="1:8" ht="20.100000000000001" customHeight="1" x14ac:dyDescent="0.3">
      <c r="A73" s="108"/>
      <c r="B73" s="108"/>
      <c r="C73" s="108"/>
      <c r="D73" s="108"/>
      <c r="E73" s="108"/>
      <c r="F73" s="108"/>
      <c r="G73" s="108"/>
      <c r="H73" s="108"/>
    </row>
    <row r="74" spans="1:8" ht="15" customHeight="1" x14ac:dyDescent="0.3">
      <c r="A74" s="108"/>
      <c r="B74" s="108"/>
      <c r="C74" s="108"/>
      <c r="D74" s="108"/>
      <c r="E74" s="108"/>
      <c r="F74" s="108"/>
      <c r="G74" s="108"/>
      <c r="H74" s="108"/>
    </row>
    <row r="75" spans="1:8" ht="20.100000000000001" customHeight="1" x14ac:dyDescent="0.3">
      <c r="A75" s="108"/>
      <c r="B75" s="108"/>
      <c r="C75" s="108"/>
      <c r="D75" s="108"/>
      <c r="E75" s="108"/>
      <c r="F75" s="108"/>
      <c r="G75" s="108"/>
      <c r="H75" s="108"/>
    </row>
    <row r="77" spans="1:8" ht="20.100000000000001" customHeight="1" x14ac:dyDescent="0.3">
      <c r="A77" s="108"/>
      <c r="B77" s="108"/>
      <c r="C77" s="108"/>
      <c r="D77" s="108"/>
      <c r="E77" s="108"/>
      <c r="F77" s="108"/>
      <c r="G77" s="108"/>
      <c r="H77" s="108"/>
    </row>
    <row r="79" spans="1:8" ht="20.100000000000001" customHeight="1" x14ac:dyDescent="0.3">
      <c r="A79" s="108"/>
      <c r="B79" s="108"/>
      <c r="C79" s="108"/>
      <c r="D79" s="108"/>
      <c r="E79" s="108"/>
      <c r="F79" s="108"/>
      <c r="G79" s="108"/>
      <c r="H79" s="108"/>
    </row>
    <row r="81" spans="1:8" ht="20.100000000000001" customHeight="1" x14ac:dyDescent="0.3">
      <c r="A81" s="108"/>
      <c r="B81" s="108"/>
      <c r="C81" s="108"/>
      <c r="D81" s="108"/>
      <c r="E81" s="108"/>
      <c r="F81" s="108"/>
      <c r="G81" s="108"/>
      <c r="H81" s="108"/>
    </row>
    <row r="82" spans="1:8" ht="20.100000000000001" customHeight="1" x14ac:dyDescent="0.3">
      <c r="A82" s="108"/>
      <c r="B82" s="108"/>
      <c r="C82" s="108"/>
      <c r="D82" s="108"/>
      <c r="E82" s="108"/>
      <c r="F82" s="108"/>
      <c r="G82" s="108"/>
      <c r="H82" s="108"/>
    </row>
    <row r="84" spans="1:8" ht="20.100000000000001" customHeight="1" x14ac:dyDescent="0.3">
      <c r="A84" s="108"/>
      <c r="B84" s="108"/>
      <c r="C84" s="108"/>
      <c r="D84" s="108"/>
      <c r="E84" s="108"/>
      <c r="F84" s="108"/>
      <c r="G84" s="108"/>
      <c r="H84" s="108"/>
    </row>
    <row r="86" spans="1:8" ht="30" customHeight="1" x14ac:dyDescent="0.3">
      <c r="A86" s="108"/>
      <c r="B86" s="108"/>
      <c r="C86" s="108"/>
      <c r="D86" s="108"/>
      <c r="E86" s="108"/>
      <c r="F86" s="108"/>
      <c r="G86" s="108"/>
      <c r="H86" s="108"/>
    </row>
    <row r="87" spans="1:8" ht="30" customHeight="1" x14ac:dyDescent="0.3">
      <c r="A87" s="108"/>
      <c r="B87" s="108"/>
      <c r="C87" s="108"/>
      <c r="D87" s="108"/>
      <c r="E87" s="108"/>
      <c r="F87" s="108"/>
      <c r="G87" s="108"/>
      <c r="H87" s="108"/>
    </row>
    <row r="88" spans="1:8" ht="30" customHeight="1" x14ac:dyDescent="0.3">
      <c r="A88" s="108"/>
      <c r="B88" s="108"/>
      <c r="C88" s="108"/>
      <c r="D88" s="108"/>
      <c r="E88" s="108"/>
      <c r="F88" s="108"/>
      <c r="G88" s="108"/>
      <c r="H88" s="108"/>
    </row>
  </sheetData>
  <sheetProtection selectLockedCells="1" selectUnlockedCells="1"/>
  <mergeCells count="3">
    <mergeCell ref="A1:C1"/>
    <mergeCell ref="A2:H2"/>
    <mergeCell ref="A3:H3"/>
  </mergeCells>
  <printOptions horizontalCentered="1"/>
  <pageMargins left="0.2361111111111111" right="0.2361111111111111" top="0.74791666666666667" bottom="0.74791666666666667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17</vt:i4>
      </vt:variant>
    </vt:vector>
  </HeadingPairs>
  <TitlesOfParts>
    <vt:vector size="34" baseType="lpstr">
      <vt:lpstr>Címrend</vt:lpstr>
      <vt:lpstr>1. Bevételek_kiadások_összesen</vt:lpstr>
      <vt:lpstr>2. Önk.bev.</vt:lpstr>
      <vt:lpstr>3. Önk.kiad.</vt:lpstr>
      <vt:lpstr>4. Int.bev.</vt:lpstr>
      <vt:lpstr>5. Int.kiad.</vt:lpstr>
      <vt:lpstr>6. Beruházás</vt:lpstr>
      <vt:lpstr>7. EU-s beruh.</vt:lpstr>
      <vt:lpstr>8. Felújítás</vt:lpstr>
      <vt:lpstr>9. Mérleg</vt:lpstr>
      <vt:lpstr>10. Többéves</vt:lpstr>
      <vt:lpstr>11. Közvetett támogatások</vt:lpstr>
      <vt:lpstr>12. Hitel</vt:lpstr>
      <vt:lpstr>13. AKÜ</vt:lpstr>
      <vt:lpstr>14. AKÜ</vt:lpstr>
      <vt:lpstr>15. AKÜ</vt:lpstr>
      <vt:lpstr>16. Előir.felh.ütemt.</vt:lpstr>
      <vt:lpstr>'10. Többéves'!Nyomtatási_cím</vt:lpstr>
      <vt:lpstr>'3. Önk.kiad.'!Nyomtatási_cím</vt:lpstr>
      <vt:lpstr>'6. Beruházás'!Nyomtatási_cím</vt:lpstr>
      <vt:lpstr>'8. Felújítás'!Nyomtatási_cím</vt:lpstr>
      <vt:lpstr>'1. Bevételek_kiadások_összesen'!Nyomtatási_terület</vt:lpstr>
      <vt:lpstr>'10. Többéves'!Nyomtatási_terület</vt:lpstr>
      <vt:lpstr>'14. AKÜ'!Nyomtatási_terület</vt:lpstr>
      <vt:lpstr>'15. AKÜ'!Nyomtatási_terület</vt:lpstr>
      <vt:lpstr>'16. Előir.felh.ütemt.'!Nyomtatási_terület</vt:lpstr>
      <vt:lpstr>'2. Önk.bev.'!Nyomtatási_terület</vt:lpstr>
      <vt:lpstr>'3. Önk.kiad.'!Nyomtatási_terület</vt:lpstr>
      <vt:lpstr>'4. Int.bev.'!Nyomtatási_terület</vt:lpstr>
      <vt:lpstr>'5. Int.kiad.'!Nyomtatási_terület</vt:lpstr>
      <vt:lpstr>'6. Beruházás'!Nyomtatási_terület</vt:lpstr>
      <vt:lpstr>'7. EU-s beruh.'!Nyomtatási_terület</vt:lpstr>
      <vt:lpstr>'8. Felújítás'!Nyomtatási_terület</vt:lpstr>
      <vt:lpstr>'9. Mérleg'!Nyomtatási_terület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Mónika</dc:creator>
  <cp:lastModifiedBy>Bérczes Beáta</cp:lastModifiedBy>
  <cp:lastPrinted>2020-02-13T13:02:09Z</cp:lastPrinted>
  <dcterms:created xsi:type="dcterms:W3CDTF">2016-02-09T13:32:37Z</dcterms:created>
  <dcterms:modified xsi:type="dcterms:W3CDTF">2020-02-25T07:33:46Z</dcterms:modified>
</cp:coreProperties>
</file>