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gazgatóság\testületi ülések\2020. szeptember 24\Thury Sport Kft\"/>
    </mc:Choice>
  </mc:AlternateContent>
  <xr:revisionPtr revIDLastSave="0" documentId="13_ncr:1_{34571F59-B5D4-4238-B32C-B2E965F355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 terv eredmé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17" i="1"/>
  <c r="E10" i="1"/>
  <c r="E7" i="1"/>
  <c r="E24" i="1" s="1"/>
  <c r="E39" i="1" s="1"/>
  <c r="E41" i="1" s="1"/>
  <c r="G21" i="1"/>
  <c r="G17" i="1"/>
  <c r="G10" i="1"/>
  <c r="G7" i="1"/>
  <c r="G24" i="1" s="1"/>
  <c r="G39" i="1" s="1"/>
  <c r="G41" i="1" s="1"/>
  <c r="H20" i="1" l="1"/>
  <c r="F20" i="1"/>
  <c r="H18" i="1"/>
  <c r="F18" i="1"/>
  <c r="H13" i="1"/>
  <c r="F13" i="1"/>
  <c r="H12" i="1"/>
  <c r="F12" i="1"/>
  <c r="H11" i="1"/>
  <c r="F11" i="1"/>
  <c r="F21" i="1" l="1"/>
  <c r="C17" i="1" l="1"/>
  <c r="D21" i="1" l="1"/>
  <c r="H21" i="1"/>
  <c r="I21" i="1"/>
  <c r="C21" i="1"/>
  <c r="D17" i="1"/>
  <c r="F17" i="1"/>
  <c r="H17" i="1"/>
  <c r="I17" i="1"/>
  <c r="D10" i="1"/>
  <c r="F10" i="1"/>
  <c r="H10" i="1"/>
  <c r="I10" i="1"/>
  <c r="C10" i="1"/>
  <c r="D7" i="1"/>
  <c r="F7" i="1"/>
  <c r="H7" i="1"/>
  <c r="I7" i="1"/>
  <c r="C7" i="1"/>
  <c r="F24" i="1" l="1"/>
  <c r="F39" i="1" s="1"/>
  <c r="F41" i="1" s="1"/>
  <c r="C24" i="1"/>
  <c r="C39" i="1" s="1"/>
  <c r="C41" i="1" s="1"/>
  <c r="D24" i="1"/>
  <c r="D39" i="1" s="1"/>
  <c r="D41" i="1" s="1"/>
  <c r="I24" i="1"/>
  <c r="I39" i="1" s="1"/>
  <c r="I41" i="1" s="1"/>
  <c r="H24" i="1"/>
  <c r="H39" i="1" s="1"/>
  <c r="H41" i="1" s="1"/>
</calcChain>
</file>

<file path=xl/sharedStrings.xml><?xml version="1.0" encoding="utf-8"?>
<sst xmlns="http://schemas.openxmlformats.org/spreadsheetml/2006/main" count="84" uniqueCount="82">
  <si>
    <t>Adatok eFt-ban</t>
  </si>
  <si>
    <t>01.</t>
  </si>
  <si>
    <t>Belföldi értékesítés nettó árbevétele</t>
  </si>
  <si>
    <t>02.</t>
  </si>
  <si>
    <t>Export értékesítés nettó árbevétele</t>
  </si>
  <si>
    <t>I.</t>
  </si>
  <si>
    <t>Értékesítés nettó árbevétele (01+02)</t>
  </si>
  <si>
    <t>03.</t>
  </si>
  <si>
    <t>Saját termelésű készletek állományváltozása</t>
  </si>
  <si>
    <t>04.</t>
  </si>
  <si>
    <t>Saját előállítású eszközök aktivált értéke</t>
  </si>
  <si>
    <t>II.</t>
  </si>
  <si>
    <t>Aktivált saját teljesítmények értéke (± 03+04)</t>
  </si>
  <si>
    <t>Egyéb bevételek</t>
  </si>
  <si>
    <t>05.</t>
  </si>
  <si>
    <t>Anyagköltség</t>
  </si>
  <si>
    <t>06.</t>
  </si>
  <si>
    <t>Igénybe vett szolgáltatások értéke</t>
  </si>
  <si>
    <t>07.</t>
  </si>
  <si>
    <t>Egyéb szolgáltatások értéke</t>
  </si>
  <si>
    <t>08.</t>
  </si>
  <si>
    <t>Eladott áruk beszerzési értéke</t>
  </si>
  <si>
    <t>09.</t>
  </si>
  <si>
    <t>Eladott (közvetített) szolgáltatások értéke</t>
  </si>
  <si>
    <t>IV.</t>
  </si>
  <si>
    <t>Anyagjellegű ráfordítások (05+06+07+08+09)</t>
  </si>
  <si>
    <t>Bérköltség</t>
  </si>
  <si>
    <t>11.</t>
  </si>
  <si>
    <t>Személyi jellegű egyéb kifizetések</t>
  </si>
  <si>
    <t>12.</t>
  </si>
  <si>
    <t>Bérjárulékok</t>
  </si>
  <si>
    <t>V.</t>
  </si>
  <si>
    <t>Személyi jellegű ráfordítások (10+11+12)</t>
  </si>
  <si>
    <t>Értékcsökkenési leírás</t>
  </si>
  <si>
    <t>VII.</t>
  </si>
  <si>
    <t>Egyéb ráfordítások</t>
  </si>
  <si>
    <t>A.</t>
  </si>
  <si>
    <t>13.</t>
  </si>
  <si>
    <t>Kapott (járó) osztalék és részesedés</t>
  </si>
  <si>
    <t>14.</t>
  </si>
  <si>
    <t>Részesedések értékesítésének árfolyamnyeresége</t>
  </si>
  <si>
    <t>15.</t>
  </si>
  <si>
    <t>Részesedésekből származó bevételek, árfolyamnyereségek</t>
  </si>
  <si>
    <t>16.</t>
  </si>
  <si>
    <t>Befektetett pénzügyi eszközök kamatai árfolyam nyeresége</t>
  </si>
  <si>
    <t>17.</t>
  </si>
  <si>
    <t>Befektetett pénzügyi eszközökből (értékpapírokból, kölcsönökből) származó bevételek, árfolyamnyereségek</t>
  </si>
  <si>
    <t>18.</t>
  </si>
  <si>
    <t>Egyéb kapott (járó) kamatok és kamatjellegű bevételek</t>
  </si>
  <si>
    <t>19.</t>
  </si>
  <si>
    <t>Pénzügyi műveletek egyéb bevételei</t>
  </si>
  <si>
    <t>VIII.</t>
  </si>
  <si>
    <t>Pénzügyi műveletek bevételei (13+14+15+16+17+18+19)</t>
  </si>
  <si>
    <t>Befektetett pénzügyi eszközök árfolyamvesztesége</t>
  </si>
  <si>
    <t>Fizetendő kamatok és kamatjellegű ráfordítások</t>
  </si>
  <si>
    <t>20.</t>
  </si>
  <si>
    <t>Részesedések, értékpapírok, bankbetétek értékvesztése</t>
  </si>
  <si>
    <t>21.</t>
  </si>
  <si>
    <t>Pénzügyi műveletek egyéb ráfordításai</t>
  </si>
  <si>
    <t>IX.</t>
  </si>
  <si>
    <t>B.</t>
  </si>
  <si>
    <t>Pénzügyi műveletek eredménye (VIII -IX)</t>
  </si>
  <si>
    <t>C.</t>
  </si>
  <si>
    <t>ADÓZÁS ELŐTTI EREDMÉNY (± C ± D)</t>
  </si>
  <si>
    <t>X.</t>
  </si>
  <si>
    <t>Adófizetési kötelezettség</t>
  </si>
  <si>
    <t>D.</t>
  </si>
  <si>
    <t>ADÓZOTT EREDMÉNY (± C-X)</t>
  </si>
  <si>
    <t>III.</t>
  </si>
  <si>
    <t>10.</t>
  </si>
  <si>
    <t>VI.</t>
  </si>
  <si>
    <r>
      <t>ÜZEMI (ÜZLETI) TEVÉKENYSÉG EREDMÉNYE (I</t>
    </r>
    <r>
      <rPr>
        <b/>
        <sz val="8"/>
        <color rgb="FF000000"/>
        <rFont val="Times New Roman"/>
        <family val="1"/>
        <charset val="238"/>
      </rPr>
      <t>±II+III-IV-V-VI-VII)</t>
    </r>
  </si>
  <si>
    <r>
      <t>Pénzügyi műveletek ráfordításai (18+19</t>
    </r>
    <r>
      <rPr>
        <b/>
        <u/>
        <sz val="8.5"/>
        <color rgb="FF000000"/>
        <rFont val="Times New Roman"/>
        <family val="1"/>
        <charset val="238"/>
      </rPr>
      <t>+</t>
    </r>
    <r>
      <rPr>
        <b/>
        <sz val="8.5"/>
        <color rgb="FF000000"/>
        <rFont val="Times New Roman"/>
        <family val="1"/>
        <charset val="238"/>
      </rPr>
      <t>20+21)</t>
    </r>
  </si>
  <si>
    <t>Thury Sport Nonprofit KFT</t>
  </si>
  <si>
    <t>81./2017. (V.25.) képviselő-testületi határozat alapján elfogadott szabályzat értelmében</t>
  </si>
  <si>
    <t>Eredménykimutatás a 2020. éves üzleti terv  beszámolása vonatkozásában</t>
  </si>
  <si>
    <t>2020.03.31 terv</t>
  </si>
  <si>
    <t>2020.06.30 terv</t>
  </si>
  <si>
    <t>2020.09.30. terv</t>
  </si>
  <si>
    <t>2020.12.31. terv</t>
  </si>
  <si>
    <t>2020.03.31 tény</t>
  </si>
  <si>
    <t>2020.06.30 tény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</si>
</sst>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b/>
      <u/>
      <sz val="8.5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8CCE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808080"/>
      </bottom>
      <diagonal/>
    </border>
    <border>
      <left/>
      <right style="medium">
        <color indexed="64"/>
      </right>
      <top/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/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3" fontId="5" fillId="0" borderId="5" xfId="0" applyNumberFormat="1" applyFont="1" applyBorder="1" applyAlignment="1">
      <alignment wrapText="1"/>
    </xf>
    <xf numFmtId="3" fontId="6" fillId="2" borderId="5" xfId="0" applyNumberFormat="1" applyFont="1" applyFill="1" applyBorder="1" applyAlignment="1">
      <alignment wrapText="1"/>
    </xf>
    <xf numFmtId="3" fontId="6" fillId="3" borderId="5" xfId="0" applyNumberFormat="1" applyFont="1" applyFill="1" applyBorder="1" applyAlignment="1">
      <alignment wrapText="1"/>
    </xf>
    <xf numFmtId="3" fontId="6" fillId="4" borderId="5" xfId="0" applyNumberFormat="1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7" fillId="0" borderId="4" xfId="0" applyFont="1" applyBorder="1" applyAlignment="1">
      <alignment wrapText="1"/>
    </xf>
    <xf numFmtId="3" fontId="2" fillId="0" borderId="5" xfId="0" applyNumberFormat="1" applyFont="1" applyBorder="1" applyAlignment="1">
      <alignment wrapText="1"/>
    </xf>
    <xf numFmtId="3" fontId="3" fillId="2" borderId="5" xfId="0" applyNumberFormat="1" applyFont="1" applyFill="1" applyBorder="1" applyAlignment="1">
      <alignment wrapText="1"/>
    </xf>
    <xf numFmtId="3" fontId="3" fillId="3" borderId="5" xfId="0" applyNumberFormat="1" applyFont="1" applyFill="1" applyBorder="1" applyAlignment="1">
      <alignment wrapText="1"/>
    </xf>
    <xf numFmtId="3" fontId="3" fillId="4" borderId="5" xfId="0" applyNumberFormat="1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7" fillId="0" borderId="6" xfId="0" applyFont="1" applyBorder="1" applyAlignment="1">
      <alignment wrapText="1"/>
    </xf>
    <xf numFmtId="3" fontId="2" fillId="0" borderId="7" xfId="0" applyNumberFormat="1" applyFont="1" applyBorder="1" applyAlignment="1">
      <alignment wrapText="1"/>
    </xf>
    <xf numFmtId="3" fontId="3" fillId="2" borderId="7" xfId="0" applyNumberFormat="1" applyFont="1" applyFill="1" applyBorder="1" applyAlignment="1">
      <alignment wrapText="1"/>
    </xf>
    <xf numFmtId="3" fontId="3" fillId="3" borderId="7" xfId="0" applyNumberFormat="1" applyFont="1" applyFill="1" applyBorder="1" applyAlignment="1">
      <alignment wrapText="1"/>
    </xf>
    <xf numFmtId="3" fontId="3" fillId="4" borderId="7" xfId="0" applyNumberFormat="1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6" fillId="3" borderId="11" xfId="0" applyFont="1" applyFill="1" applyBorder="1" applyAlignment="1">
      <alignment wrapText="1"/>
    </xf>
    <xf numFmtId="0" fontId="6" fillId="4" borderId="11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3" fontId="6" fillId="2" borderId="4" xfId="0" applyNumberFormat="1" applyFont="1" applyFill="1" applyBorder="1" applyAlignment="1">
      <alignment wrapText="1"/>
    </xf>
    <xf numFmtId="3" fontId="6" fillId="3" borderId="4" xfId="0" applyNumberFormat="1" applyFont="1" applyFill="1" applyBorder="1" applyAlignment="1">
      <alignment wrapText="1"/>
    </xf>
    <xf numFmtId="3" fontId="6" fillId="4" borderId="4" xfId="0" applyNumberFormat="1" applyFont="1" applyFill="1" applyBorder="1" applyAlignment="1">
      <alignment wrapText="1"/>
    </xf>
    <xf numFmtId="3" fontId="3" fillId="2" borderId="4" xfId="0" applyNumberFormat="1" applyFont="1" applyFill="1" applyBorder="1" applyAlignment="1">
      <alignment wrapText="1"/>
    </xf>
    <xf numFmtId="3" fontId="3" fillId="3" borderId="4" xfId="0" applyNumberFormat="1" applyFont="1" applyFill="1" applyBorder="1" applyAlignment="1">
      <alignment wrapText="1"/>
    </xf>
    <xf numFmtId="3" fontId="3" fillId="4" borderId="4" xfId="0" applyNumberFormat="1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topLeftCell="A19" zoomScaleNormal="100" workbookViewId="0">
      <selection sqref="A1:I42"/>
    </sheetView>
  </sheetViews>
  <sheetFormatPr defaultRowHeight="15" x14ac:dyDescent="0.25"/>
  <cols>
    <col min="1" max="1" width="9.28515625" bestFit="1" customWidth="1"/>
    <col min="2" max="2" width="54.7109375" customWidth="1"/>
    <col min="3" max="4" width="17.140625" bestFit="1" customWidth="1"/>
    <col min="5" max="5" width="17.140625" customWidth="1"/>
    <col min="6" max="6" width="17.140625" bestFit="1" customWidth="1"/>
    <col min="7" max="7" width="17.140625" customWidth="1"/>
    <col min="8" max="9" width="17.140625" bestFit="1" customWidth="1"/>
    <col min="10" max="10" width="17" customWidth="1"/>
  </cols>
  <sheetData>
    <row r="1" spans="1:9" x14ac:dyDescent="0.25">
      <c r="C1" t="s">
        <v>75</v>
      </c>
    </row>
    <row r="2" spans="1:9" x14ac:dyDescent="0.25">
      <c r="B2" t="s">
        <v>73</v>
      </c>
      <c r="C2" t="s">
        <v>74</v>
      </c>
    </row>
    <row r="3" spans="1:9" ht="15.75" thickBot="1" x14ac:dyDescent="0.3"/>
    <row r="4" spans="1:9" ht="15.75" thickBot="1" x14ac:dyDescent="0.3">
      <c r="A4" s="1"/>
      <c r="B4" s="2" t="s">
        <v>0</v>
      </c>
      <c r="C4" s="56">
        <v>43830</v>
      </c>
      <c r="D4" s="52" t="s">
        <v>76</v>
      </c>
      <c r="E4" s="52" t="s">
        <v>80</v>
      </c>
      <c r="F4" s="53" t="s">
        <v>77</v>
      </c>
      <c r="G4" s="53" t="s">
        <v>81</v>
      </c>
      <c r="H4" s="54" t="s">
        <v>78</v>
      </c>
      <c r="I4" s="55" t="s">
        <v>79</v>
      </c>
    </row>
    <row r="5" spans="1:9" x14ac:dyDescent="0.25">
      <c r="A5" s="3" t="s">
        <v>1</v>
      </c>
      <c r="B5" s="3" t="s">
        <v>2</v>
      </c>
      <c r="C5" s="4">
        <v>5899</v>
      </c>
      <c r="D5" s="4">
        <v>900</v>
      </c>
      <c r="E5" s="4">
        <v>1252</v>
      </c>
      <c r="F5" s="5">
        <v>2200</v>
      </c>
      <c r="G5" s="5">
        <v>1260</v>
      </c>
      <c r="H5" s="6">
        <v>3400</v>
      </c>
      <c r="I5" s="7">
        <v>4300</v>
      </c>
    </row>
    <row r="6" spans="1:9" x14ac:dyDescent="0.25">
      <c r="A6" s="3" t="s">
        <v>3</v>
      </c>
      <c r="B6" s="3" t="s">
        <v>4</v>
      </c>
      <c r="C6" s="8">
        <v>0</v>
      </c>
      <c r="D6" s="8">
        <v>0</v>
      </c>
      <c r="E6" s="8">
        <v>0</v>
      </c>
      <c r="F6" s="9">
        <v>0</v>
      </c>
      <c r="G6" s="9">
        <v>0</v>
      </c>
      <c r="H6" s="10">
        <v>0</v>
      </c>
      <c r="I6" s="11">
        <v>0</v>
      </c>
    </row>
    <row r="7" spans="1:9" x14ac:dyDescent="0.25">
      <c r="A7" s="12" t="s">
        <v>5</v>
      </c>
      <c r="B7" s="12" t="s">
        <v>6</v>
      </c>
      <c r="C7" s="13">
        <f>+C6+C5</f>
        <v>5899</v>
      </c>
      <c r="D7" s="13">
        <f t="shared" ref="D7:I7" si="0">+D6+D5</f>
        <v>900</v>
      </c>
      <c r="E7" s="13">
        <f t="shared" si="0"/>
        <v>1252</v>
      </c>
      <c r="F7" s="13">
        <f t="shared" si="0"/>
        <v>2200</v>
      </c>
      <c r="G7" s="13">
        <f t="shared" si="0"/>
        <v>1260</v>
      </c>
      <c r="H7" s="13">
        <f t="shared" si="0"/>
        <v>3400</v>
      </c>
      <c r="I7" s="13">
        <f t="shared" si="0"/>
        <v>4300</v>
      </c>
    </row>
    <row r="8" spans="1:9" x14ac:dyDescent="0.25">
      <c r="A8" s="3" t="s">
        <v>7</v>
      </c>
      <c r="B8" s="3" t="s">
        <v>8</v>
      </c>
      <c r="C8" s="8">
        <v>0</v>
      </c>
      <c r="D8" s="8">
        <v>0</v>
      </c>
      <c r="E8" s="8"/>
      <c r="F8" s="9">
        <v>0</v>
      </c>
      <c r="G8" s="9"/>
      <c r="H8" s="10">
        <v>0</v>
      </c>
      <c r="I8" s="11">
        <v>0</v>
      </c>
    </row>
    <row r="9" spans="1:9" x14ac:dyDescent="0.25">
      <c r="A9" s="3" t="s">
        <v>9</v>
      </c>
      <c r="B9" s="3" t="s">
        <v>10</v>
      </c>
      <c r="C9" s="4">
        <v>0</v>
      </c>
      <c r="D9" s="4">
        <v>0</v>
      </c>
      <c r="E9" s="4"/>
      <c r="F9" s="5">
        <v>0</v>
      </c>
      <c r="G9" s="5"/>
      <c r="H9" s="6">
        <v>0</v>
      </c>
      <c r="I9" s="7">
        <v>0</v>
      </c>
    </row>
    <row r="10" spans="1:9" x14ac:dyDescent="0.25">
      <c r="A10" s="12" t="s">
        <v>11</v>
      </c>
      <c r="B10" s="12" t="s">
        <v>12</v>
      </c>
      <c r="C10" s="13">
        <f>+C9+C8</f>
        <v>0</v>
      </c>
      <c r="D10" s="13">
        <f t="shared" ref="D10:I10" si="1">+D9+D8</f>
        <v>0</v>
      </c>
      <c r="E10" s="13">
        <f t="shared" si="1"/>
        <v>0</v>
      </c>
      <c r="F10" s="13">
        <f t="shared" si="1"/>
        <v>0</v>
      </c>
      <c r="G10" s="13">
        <f t="shared" si="1"/>
        <v>0</v>
      </c>
      <c r="H10" s="13">
        <f t="shared" si="1"/>
        <v>0</v>
      </c>
      <c r="I10" s="13">
        <f t="shared" si="1"/>
        <v>0</v>
      </c>
    </row>
    <row r="11" spans="1:9" x14ac:dyDescent="0.25">
      <c r="A11" s="12" t="s">
        <v>68</v>
      </c>
      <c r="B11" s="12" t="s">
        <v>13</v>
      </c>
      <c r="C11" s="13">
        <v>47680</v>
      </c>
      <c r="D11" s="13">
        <v>5080</v>
      </c>
      <c r="E11" s="13">
        <v>9586</v>
      </c>
      <c r="F11" s="14">
        <f>5080+30860</f>
        <v>35940</v>
      </c>
      <c r="G11" s="14">
        <v>26565</v>
      </c>
      <c r="H11" s="15">
        <f>10583+35940</f>
        <v>46523</v>
      </c>
      <c r="I11" s="16">
        <v>70753</v>
      </c>
    </row>
    <row r="12" spans="1:9" x14ac:dyDescent="0.25">
      <c r="A12" s="3" t="s">
        <v>14</v>
      </c>
      <c r="B12" s="3" t="s">
        <v>15</v>
      </c>
      <c r="C12" s="4">
        <v>7079</v>
      </c>
      <c r="D12" s="4">
        <v>360</v>
      </c>
      <c r="E12" s="4">
        <v>188</v>
      </c>
      <c r="F12" s="5">
        <f>9270+360</f>
        <v>9630</v>
      </c>
      <c r="G12" s="5">
        <v>3336</v>
      </c>
      <c r="H12" s="6">
        <f>1350+9630</f>
        <v>10980</v>
      </c>
      <c r="I12" s="7">
        <v>11190</v>
      </c>
    </row>
    <row r="13" spans="1:9" x14ac:dyDescent="0.25">
      <c r="A13" s="3" t="s">
        <v>16</v>
      </c>
      <c r="B13" s="3" t="s">
        <v>17</v>
      </c>
      <c r="C13" s="4">
        <v>17097</v>
      </c>
      <c r="D13" s="4">
        <v>5155</v>
      </c>
      <c r="E13" s="4">
        <v>5387</v>
      </c>
      <c r="F13" s="5">
        <f>5355+5155</f>
        <v>10510</v>
      </c>
      <c r="G13" s="5">
        <v>8104</v>
      </c>
      <c r="H13" s="6">
        <f>6345+10510</f>
        <v>16855</v>
      </c>
      <c r="I13" s="7">
        <v>22518</v>
      </c>
    </row>
    <row r="14" spans="1:9" x14ac:dyDescent="0.25">
      <c r="A14" s="3" t="s">
        <v>18</v>
      </c>
      <c r="B14" s="3" t="s">
        <v>19</v>
      </c>
      <c r="C14" s="4">
        <v>464</v>
      </c>
      <c r="D14" s="4">
        <v>310</v>
      </c>
      <c r="E14" s="4">
        <v>118</v>
      </c>
      <c r="F14" s="5">
        <v>620</v>
      </c>
      <c r="G14" s="5">
        <v>262</v>
      </c>
      <c r="H14" s="6">
        <v>935</v>
      </c>
      <c r="I14" s="7">
        <v>1250</v>
      </c>
    </row>
    <row r="15" spans="1:9" x14ac:dyDescent="0.25">
      <c r="A15" s="3" t="s">
        <v>20</v>
      </c>
      <c r="B15" s="17" t="s">
        <v>21</v>
      </c>
      <c r="C15" s="4">
        <v>0</v>
      </c>
      <c r="D15" s="4">
        <v>0</v>
      </c>
      <c r="E15" s="4"/>
      <c r="F15" s="5">
        <v>0</v>
      </c>
      <c r="G15" s="5">
        <v>0</v>
      </c>
      <c r="H15" s="6">
        <v>0</v>
      </c>
      <c r="I15" s="7">
        <v>0</v>
      </c>
    </row>
    <row r="16" spans="1:9" x14ac:dyDescent="0.25">
      <c r="A16" s="3" t="s">
        <v>22</v>
      </c>
      <c r="B16" s="17" t="s">
        <v>23</v>
      </c>
      <c r="C16" s="4">
        <v>0</v>
      </c>
      <c r="D16" s="8">
        <v>0</v>
      </c>
      <c r="E16" s="8"/>
      <c r="F16" s="9">
        <v>0</v>
      </c>
      <c r="G16" s="9">
        <v>0</v>
      </c>
      <c r="H16" s="10">
        <v>0</v>
      </c>
      <c r="I16" s="11">
        <v>0</v>
      </c>
    </row>
    <row r="17" spans="1:9" x14ac:dyDescent="0.25">
      <c r="A17" s="12" t="s">
        <v>24</v>
      </c>
      <c r="B17" s="18" t="s">
        <v>25</v>
      </c>
      <c r="C17" s="13">
        <f>SUM(C12:C16)</f>
        <v>24640</v>
      </c>
      <c r="D17" s="13">
        <f t="shared" ref="D17:I17" si="2">SUM(D12:D16)</f>
        <v>5825</v>
      </c>
      <c r="E17" s="13">
        <f t="shared" si="2"/>
        <v>5693</v>
      </c>
      <c r="F17" s="13">
        <f t="shared" si="2"/>
        <v>20760</v>
      </c>
      <c r="G17" s="13">
        <f t="shared" si="2"/>
        <v>11702</v>
      </c>
      <c r="H17" s="13">
        <f t="shared" si="2"/>
        <v>28770</v>
      </c>
      <c r="I17" s="13">
        <f t="shared" si="2"/>
        <v>34958</v>
      </c>
    </row>
    <row r="18" spans="1:9" x14ac:dyDescent="0.25">
      <c r="A18" s="3" t="s">
        <v>69</v>
      </c>
      <c r="B18" s="17" t="s">
        <v>26</v>
      </c>
      <c r="C18" s="4">
        <v>22508</v>
      </c>
      <c r="D18" s="4">
        <v>7853</v>
      </c>
      <c r="E18" s="4">
        <v>6984</v>
      </c>
      <c r="F18" s="5">
        <f>7853*2</f>
        <v>15706</v>
      </c>
      <c r="G18" s="5">
        <v>13484</v>
      </c>
      <c r="H18" s="6">
        <f>7854+15706</f>
        <v>23560</v>
      </c>
      <c r="I18" s="7">
        <v>31414</v>
      </c>
    </row>
    <row r="19" spans="1:9" x14ac:dyDescent="0.25">
      <c r="A19" s="3" t="s">
        <v>27</v>
      </c>
      <c r="B19" s="17" t="s">
        <v>28</v>
      </c>
      <c r="C19" s="4">
        <v>298</v>
      </c>
      <c r="D19" s="4">
        <v>75</v>
      </c>
      <c r="E19" s="4">
        <v>142</v>
      </c>
      <c r="F19" s="5">
        <v>150</v>
      </c>
      <c r="G19" s="5">
        <v>231</v>
      </c>
      <c r="H19" s="6">
        <v>225</v>
      </c>
      <c r="I19" s="7">
        <v>300</v>
      </c>
    </row>
    <row r="20" spans="1:9" x14ac:dyDescent="0.25">
      <c r="A20" s="3" t="s">
        <v>29</v>
      </c>
      <c r="B20" s="17" t="s">
        <v>30</v>
      </c>
      <c r="C20" s="4">
        <v>3959</v>
      </c>
      <c r="D20" s="4">
        <v>1429</v>
      </c>
      <c r="E20" s="4">
        <v>993</v>
      </c>
      <c r="F20" s="5">
        <f>1429*2</f>
        <v>2858</v>
      </c>
      <c r="G20" s="5">
        <v>1474</v>
      </c>
      <c r="H20" s="6">
        <f>2858+1429</f>
        <v>4287</v>
      </c>
      <c r="I20" s="7">
        <v>5716</v>
      </c>
    </row>
    <row r="21" spans="1:9" x14ac:dyDescent="0.25">
      <c r="A21" s="12" t="s">
        <v>31</v>
      </c>
      <c r="B21" s="18" t="s">
        <v>32</v>
      </c>
      <c r="C21" s="13">
        <f>SUM(C18:C20)</f>
        <v>26765</v>
      </c>
      <c r="D21" s="13">
        <f t="shared" ref="D21:I21" si="3">SUM(D18:D20)</f>
        <v>9357</v>
      </c>
      <c r="E21" s="13">
        <f t="shared" si="3"/>
        <v>8119</v>
      </c>
      <c r="F21" s="13">
        <f t="shared" si="3"/>
        <v>18714</v>
      </c>
      <c r="G21" s="13">
        <f t="shared" si="3"/>
        <v>15189</v>
      </c>
      <c r="H21" s="13">
        <f t="shared" si="3"/>
        <v>28072</v>
      </c>
      <c r="I21" s="13">
        <f t="shared" si="3"/>
        <v>37430</v>
      </c>
    </row>
    <row r="22" spans="1:9" x14ac:dyDescent="0.25">
      <c r="A22" s="12" t="s">
        <v>70</v>
      </c>
      <c r="B22" s="18" t="s">
        <v>33</v>
      </c>
      <c r="C22" s="13">
        <v>2520</v>
      </c>
      <c r="D22" s="13">
        <v>420</v>
      </c>
      <c r="E22" s="13">
        <v>216</v>
      </c>
      <c r="F22" s="14">
        <v>950</v>
      </c>
      <c r="G22" s="14">
        <v>711</v>
      </c>
      <c r="H22" s="15">
        <v>1380</v>
      </c>
      <c r="I22" s="16">
        <v>1870</v>
      </c>
    </row>
    <row r="23" spans="1:9" ht="15.75" thickBot="1" x14ac:dyDescent="0.3">
      <c r="A23" s="19" t="s">
        <v>34</v>
      </c>
      <c r="B23" s="19" t="s">
        <v>35</v>
      </c>
      <c r="C23" s="20">
        <v>419</v>
      </c>
      <c r="D23" s="20">
        <v>0</v>
      </c>
      <c r="E23" s="20">
        <v>0</v>
      </c>
      <c r="F23" s="21">
        <v>0</v>
      </c>
      <c r="G23" s="21">
        <v>0</v>
      </c>
      <c r="H23" s="22">
        <v>0</v>
      </c>
      <c r="I23" s="23">
        <v>200</v>
      </c>
    </row>
    <row r="24" spans="1:9" ht="15.75" thickBot="1" x14ac:dyDescent="0.3">
      <c r="A24" s="24" t="s">
        <v>36</v>
      </c>
      <c r="B24" s="25" t="s">
        <v>71</v>
      </c>
      <c r="C24" s="26">
        <f>+C7+C10+C11-C17-C21-C22-C23</f>
        <v>-765</v>
      </c>
      <c r="D24" s="26">
        <f t="shared" ref="D24:I24" si="4">+D7+D10+D11-D17-D21-D22-D23</f>
        <v>-9622</v>
      </c>
      <c r="E24" s="26">
        <f t="shared" si="4"/>
        <v>-3190</v>
      </c>
      <c r="F24" s="26">
        <f t="shared" si="4"/>
        <v>-2284</v>
      </c>
      <c r="G24" s="26">
        <f t="shared" si="4"/>
        <v>223</v>
      </c>
      <c r="H24" s="26">
        <f t="shared" si="4"/>
        <v>-8299</v>
      </c>
      <c r="I24" s="26">
        <f t="shared" si="4"/>
        <v>595</v>
      </c>
    </row>
    <row r="25" spans="1:9" ht="15.75" thickTop="1" x14ac:dyDescent="0.25">
      <c r="A25" s="3" t="s">
        <v>37</v>
      </c>
      <c r="B25" s="3" t="s">
        <v>38</v>
      </c>
      <c r="C25" s="27"/>
      <c r="D25" s="27"/>
      <c r="E25" s="27"/>
      <c r="F25" s="28"/>
      <c r="G25" s="28"/>
      <c r="H25" s="29"/>
      <c r="I25" s="30"/>
    </row>
    <row r="26" spans="1:9" x14ac:dyDescent="0.25">
      <c r="A26" s="3" t="s">
        <v>39</v>
      </c>
      <c r="B26" s="3" t="s">
        <v>40</v>
      </c>
      <c r="C26" s="17"/>
      <c r="D26" s="17"/>
      <c r="E26" s="17"/>
      <c r="F26" s="31"/>
      <c r="G26" s="31"/>
      <c r="H26" s="32"/>
      <c r="I26" s="33"/>
    </row>
    <row r="27" spans="1:9" x14ac:dyDescent="0.25">
      <c r="A27" s="3" t="s">
        <v>41</v>
      </c>
      <c r="B27" s="3" t="s">
        <v>42</v>
      </c>
      <c r="C27" s="17"/>
      <c r="D27" s="17"/>
      <c r="E27" s="17"/>
      <c r="F27" s="31"/>
      <c r="G27" s="31"/>
      <c r="H27" s="32"/>
      <c r="I27" s="33"/>
    </row>
    <row r="28" spans="1:9" x14ac:dyDescent="0.25">
      <c r="A28" s="3" t="s">
        <v>43</v>
      </c>
      <c r="B28" s="3" t="s">
        <v>44</v>
      </c>
      <c r="C28" s="17"/>
      <c r="D28" s="17"/>
      <c r="E28" s="17"/>
      <c r="F28" s="31"/>
      <c r="G28" s="31"/>
      <c r="H28" s="32"/>
      <c r="I28" s="33"/>
    </row>
    <row r="29" spans="1:9" ht="23.25" x14ac:dyDescent="0.25">
      <c r="A29" s="3" t="s">
        <v>45</v>
      </c>
      <c r="B29" s="3" t="s">
        <v>46</v>
      </c>
      <c r="C29" s="34"/>
      <c r="D29" s="17"/>
      <c r="E29" s="17"/>
      <c r="F29" s="31"/>
      <c r="G29" s="31"/>
      <c r="H29" s="32"/>
      <c r="I29" s="33"/>
    </row>
    <row r="30" spans="1:9" x14ac:dyDescent="0.25">
      <c r="A30" s="3" t="s">
        <v>47</v>
      </c>
      <c r="B30" s="3" t="s">
        <v>48</v>
      </c>
      <c r="C30" s="17"/>
      <c r="D30" s="17"/>
      <c r="E30" s="17"/>
      <c r="F30" s="31"/>
      <c r="G30" s="31"/>
      <c r="H30" s="32"/>
      <c r="I30" s="33"/>
    </row>
    <row r="31" spans="1:9" x14ac:dyDescent="0.25">
      <c r="A31" s="3" t="s">
        <v>49</v>
      </c>
      <c r="B31" s="3" t="s">
        <v>50</v>
      </c>
      <c r="C31" s="17"/>
      <c r="D31" s="17"/>
      <c r="E31" s="17"/>
      <c r="F31" s="31"/>
      <c r="G31" s="31"/>
      <c r="H31" s="32"/>
      <c r="I31" s="33"/>
    </row>
    <row r="32" spans="1:9" x14ac:dyDescent="0.25">
      <c r="A32" s="12" t="s">
        <v>51</v>
      </c>
      <c r="B32" s="12" t="s">
        <v>52</v>
      </c>
      <c r="C32" s="35"/>
      <c r="D32" s="18"/>
      <c r="E32" s="18"/>
      <c r="F32" s="36"/>
      <c r="G32" s="36"/>
      <c r="H32" s="37"/>
      <c r="I32" s="38"/>
    </row>
    <row r="33" spans="1:9" x14ac:dyDescent="0.25">
      <c r="A33" s="3" t="s">
        <v>47</v>
      </c>
      <c r="B33" s="3" t="s">
        <v>53</v>
      </c>
      <c r="C33" s="34"/>
      <c r="D33" s="17"/>
      <c r="E33" s="17"/>
      <c r="F33" s="31"/>
      <c r="G33" s="31"/>
      <c r="H33" s="32"/>
      <c r="I33" s="33"/>
    </row>
    <row r="34" spans="1:9" x14ac:dyDescent="0.25">
      <c r="A34" s="3" t="s">
        <v>49</v>
      </c>
      <c r="B34" s="3" t="s">
        <v>54</v>
      </c>
      <c r="C34" s="34"/>
      <c r="D34" s="34"/>
      <c r="E34" s="34"/>
      <c r="F34" s="39"/>
      <c r="G34" s="39"/>
      <c r="H34" s="40"/>
      <c r="I34" s="41"/>
    </row>
    <row r="35" spans="1:9" x14ac:dyDescent="0.25">
      <c r="A35" s="3" t="s">
        <v>55</v>
      </c>
      <c r="B35" s="3" t="s">
        <v>56</v>
      </c>
      <c r="C35" s="34"/>
      <c r="D35" s="17"/>
      <c r="E35" s="17"/>
      <c r="F35" s="31"/>
      <c r="G35" s="31"/>
      <c r="H35" s="32"/>
      <c r="I35" s="33"/>
    </row>
    <row r="36" spans="1:9" x14ac:dyDescent="0.25">
      <c r="A36" s="3" t="s">
        <v>57</v>
      </c>
      <c r="B36" s="3" t="s">
        <v>58</v>
      </c>
      <c r="C36" s="34"/>
      <c r="D36" s="17"/>
      <c r="E36" s="17"/>
      <c r="F36" s="31"/>
      <c r="G36" s="31"/>
      <c r="H36" s="32"/>
      <c r="I36" s="41"/>
    </row>
    <row r="37" spans="1:9" x14ac:dyDescent="0.25">
      <c r="A37" s="12" t="s">
        <v>59</v>
      </c>
      <c r="B37" s="12" t="s">
        <v>72</v>
      </c>
      <c r="C37" s="35"/>
      <c r="D37" s="35"/>
      <c r="E37" s="35"/>
      <c r="F37" s="42"/>
      <c r="G37" s="42"/>
      <c r="H37" s="43"/>
      <c r="I37" s="44"/>
    </row>
    <row r="38" spans="1:9" x14ac:dyDescent="0.25">
      <c r="A38" s="18" t="s">
        <v>60</v>
      </c>
      <c r="B38" s="18" t="s">
        <v>61</v>
      </c>
      <c r="C38" s="35">
        <v>0</v>
      </c>
      <c r="D38" s="35">
        <v>0</v>
      </c>
      <c r="E38" s="35"/>
      <c r="F38" s="42">
        <v>0</v>
      </c>
      <c r="G38" s="42"/>
      <c r="H38" s="43">
        <v>0</v>
      </c>
      <c r="I38" s="44">
        <v>0</v>
      </c>
    </row>
    <row r="39" spans="1:9" x14ac:dyDescent="0.25">
      <c r="A39" s="18" t="s">
        <v>62</v>
      </c>
      <c r="B39" s="18" t="s">
        <v>63</v>
      </c>
      <c r="C39" s="35">
        <f>+C38+C24</f>
        <v>-765</v>
      </c>
      <c r="D39" s="35">
        <f t="shared" ref="D39:I39" si="5">+D38+D24</f>
        <v>-9622</v>
      </c>
      <c r="E39" s="35">
        <f t="shared" si="5"/>
        <v>-3190</v>
      </c>
      <c r="F39" s="35">
        <f t="shared" si="5"/>
        <v>-2284</v>
      </c>
      <c r="G39" s="35">
        <f t="shared" si="5"/>
        <v>223</v>
      </c>
      <c r="H39" s="35">
        <f t="shared" si="5"/>
        <v>-8299</v>
      </c>
      <c r="I39" s="35">
        <f t="shared" si="5"/>
        <v>595</v>
      </c>
    </row>
    <row r="40" spans="1:9" ht="15.75" thickBot="1" x14ac:dyDescent="0.3">
      <c r="A40" s="45" t="s">
        <v>64</v>
      </c>
      <c r="B40" s="45" t="s">
        <v>65</v>
      </c>
      <c r="C40" s="46"/>
      <c r="D40" s="45"/>
      <c r="E40" s="45"/>
      <c r="F40" s="47"/>
      <c r="G40" s="47"/>
      <c r="H40" s="48"/>
      <c r="I40" s="49"/>
    </row>
    <row r="41" spans="1:9" ht="15.75" thickBot="1" x14ac:dyDescent="0.3">
      <c r="A41" s="50" t="s">
        <v>66</v>
      </c>
      <c r="B41" s="50" t="s">
        <v>67</v>
      </c>
      <c r="C41" s="51">
        <f>+C39-C40</f>
        <v>-765</v>
      </c>
      <c r="D41" s="51">
        <f t="shared" ref="D41:I41" si="6">+D39-D40</f>
        <v>-9622</v>
      </c>
      <c r="E41" s="51">
        <f t="shared" si="6"/>
        <v>-3190</v>
      </c>
      <c r="F41" s="51">
        <f t="shared" si="6"/>
        <v>-2284</v>
      </c>
      <c r="G41" s="51">
        <f t="shared" si="6"/>
        <v>223</v>
      </c>
      <c r="H41" s="51">
        <f t="shared" si="6"/>
        <v>-8299</v>
      </c>
      <c r="I41" s="51">
        <f t="shared" si="6"/>
        <v>595</v>
      </c>
    </row>
  </sheetData>
  <pageMargins left="0.25" right="0.25" top="0.75" bottom="0.75" header="0.3" footer="0.3"/>
  <pageSetup paperSize="9" scale="77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2019 terv 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lakatost</dc:creator>
  <cp:lastModifiedBy>Potóné Horváth Editt</cp:lastModifiedBy>
  <cp:lastPrinted>2020-09-09T05:51:51Z</cp:lastPrinted>
  <dcterms:created xsi:type="dcterms:W3CDTF">2017-05-15T12:42:42Z</dcterms:created>
  <dcterms:modified xsi:type="dcterms:W3CDTF">2020-09-09T05:51:54Z</dcterms:modified>
</cp:coreProperties>
</file>