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itkárság\Felügyelő Bizottság\2020. szeptember\"/>
    </mc:Choice>
  </mc:AlternateContent>
  <xr:revisionPtr revIDLastSave="0" documentId="13_ncr:1_{8DE21541-0DA7-4939-B049-237E936C33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 üzleti terv eredmén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2" l="1"/>
  <c r="L30" i="2"/>
  <c r="L22" i="2"/>
  <c r="L19" i="2"/>
  <c r="L15" i="2"/>
  <c r="J32" i="2"/>
  <c r="G24" i="2"/>
  <c r="G17" i="2"/>
  <c r="G21" i="2"/>
  <c r="C17" i="2" l="1"/>
  <c r="C21" i="2"/>
  <c r="K40" i="2" l="1"/>
  <c r="K34" i="2"/>
  <c r="K35" i="2"/>
  <c r="K36" i="2"/>
  <c r="K33" i="2"/>
  <c r="K27" i="2"/>
  <c r="K28" i="2"/>
  <c r="K29" i="2"/>
  <c r="K30" i="2"/>
  <c r="K31" i="2"/>
  <c r="K26" i="2"/>
  <c r="K25" i="2"/>
  <c r="K23" i="2"/>
  <c r="K22" i="2"/>
  <c r="K19" i="2"/>
  <c r="K20" i="2"/>
  <c r="K18" i="2"/>
  <c r="K13" i="2"/>
  <c r="K14" i="2"/>
  <c r="K15" i="2"/>
  <c r="K16" i="2"/>
  <c r="K12" i="2"/>
  <c r="K11" i="2"/>
  <c r="K9" i="2"/>
  <c r="K8" i="2"/>
  <c r="K10" i="2" s="1"/>
  <c r="K5" i="2"/>
  <c r="K7" i="2" s="1"/>
  <c r="L40" i="2"/>
  <c r="L36" i="2"/>
  <c r="L34" i="2"/>
  <c r="L31" i="2"/>
  <c r="L11" i="2"/>
  <c r="L23" i="2"/>
  <c r="L20" i="2"/>
  <c r="L18" i="2"/>
  <c r="L16" i="2"/>
  <c r="L14" i="2"/>
  <c r="L13" i="2"/>
  <c r="L12" i="2"/>
  <c r="L9" i="2"/>
  <c r="L8" i="2"/>
  <c r="L5" i="2"/>
  <c r="G37" i="2"/>
  <c r="G32" i="2"/>
  <c r="G10" i="2"/>
  <c r="G7" i="2"/>
  <c r="E37" i="2"/>
  <c r="E32" i="2"/>
  <c r="E21" i="2"/>
  <c r="E17" i="2"/>
  <c r="E10" i="2"/>
  <c r="E7" i="2"/>
  <c r="K37" i="2" l="1"/>
  <c r="K32" i="2"/>
  <c r="K21" i="2"/>
  <c r="K17" i="2"/>
  <c r="L21" i="2"/>
  <c r="L17" i="2"/>
  <c r="L10" i="2"/>
  <c r="G38" i="2"/>
  <c r="E38" i="2"/>
  <c r="E24" i="2"/>
  <c r="K24" i="2" l="1"/>
  <c r="K38" i="2"/>
  <c r="G39" i="2"/>
  <c r="G41" i="2" s="1"/>
  <c r="E39" i="2"/>
  <c r="E41" i="2" s="1"/>
  <c r="C37" i="2"/>
  <c r="C32" i="2"/>
  <c r="C7" i="2"/>
  <c r="C10" i="2"/>
  <c r="K39" i="2" l="1"/>
  <c r="K41" i="2" s="1"/>
  <c r="C24" i="2"/>
  <c r="C38" i="2"/>
  <c r="J40" i="2"/>
  <c r="J20" i="2"/>
  <c r="J19" i="2"/>
  <c r="J18" i="2"/>
  <c r="C39" i="2" l="1"/>
  <c r="C41" i="2" s="1"/>
  <c r="J23" i="2"/>
  <c r="J22" i="2"/>
  <c r="J16" i="2"/>
  <c r="J15" i="2"/>
  <c r="J14" i="2"/>
  <c r="J13" i="2"/>
  <c r="J12" i="2"/>
  <c r="J11" i="2"/>
  <c r="J9" i="2"/>
  <c r="J8" i="2"/>
  <c r="J6" i="2"/>
  <c r="L6" i="2" s="1"/>
  <c r="L7" i="2" s="1"/>
  <c r="L24" i="2" s="1"/>
  <c r="J5" i="2"/>
  <c r="J7" i="2" s="1"/>
  <c r="I37" i="2"/>
  <c r="H37" i="2"/>
  <c r="F37" i="2"/>
  <c r="D37" i="2"/>
  <c r="J35" i="2"/>
  <c r="L35" i="2" s="1"/>
  <c r="J33" i="2"/>
  <c r="L33" i="2" s="1"/>
  <c r="L37" i="2" s="1"/>
  <c r="I32" i="2"/>
  <c r="F32" i="2"/>
  <c r="D32" i="2"/>
  <c r="J29" i="2"/>
  <c r="L29" i="2" s="1"/>
  <c r="J28" i="2"/>
  <c r="L28" i="2" s="1"/>
  <c r="J27" i="2"/>
  <c r="L27" i="2" s="1"/>
  <c r="J26" i="2"/>
  <c r="L26" i="2" s="1"/>
  <c r="J25" i="2"/>
  <c r="L25" i="2" s="1"/>
  <c r="J21" i="2"/>
  <c r="I21" i="2"/>
  <c r="H21" i="2"/>
  <c r="F21" i="2"/>
  <c r="D21" i="2"/>
  <c r="I17" i="2"/>
  <c r="H17" i="2"/>
  <c r="D17" i="2"/>
  <c r="I10" i="2"/>
  <c r="H10" i="2"/>
  <c r="F10" i="2"/>
  <c r="D10" i="2"/>
  <c r="I7" i="2"/>
  <c r="H7" i="2"/>
  <c r="D7" i="2"/>
  <c r="F7" i="2"/>
  <c r="L32" i="2" l="1"/>
  <c r="L39" i="2" s="1"/>
  <c r="L41" i="2" s="1"/>
  <c r="I38" i="2"/>
  <c r="H38" i="2"/>
  <c r="F38" i="2"/>
  <c r="D38" i="2"/>
  <c r="J10" i="2"/>
  <c r="J17" i="2"/>
  <c r="H24" i="2"/>
  <c r="H39" i="2" s="1"/>
  <c r="H41" i="2" s="1"/>
  <c r="F17" i="2"/>
  <c r="F24" i="2" s="1"/>
  <c r="J37" i="2"/>
  <c r="D24" i="2"/>
  <c r="I24" i="2"/>
  <c r="I39" i="2" s="1"/>
  <c r="I41" i="2" s="1"/>
  <c r="D39" i="2" l="1"/>
  <c r="D41" i="2" s="1"/>
  <c r="F39" i="2"/>
  <c r="F41" i="2" s="1"/>
  <c r="J24" i="2"/>
  <c r="J38" i="2"/>
  <c r="J39" i="2" l="1"/>
  <c r="J41" i="2" s="1"/>
</calcChain>
</file>

<file path=xl/sharedStrings.xml><?xml version="1.0" encoding="utf-8"?>
<sst xmlns="http://schemas.openxmlformats.org/spreadsheetml/2006/main" count="93" uniqueCount="91">
  <si>
    <t>Adatok eFt-ban</t>
  </si>
  <si>
    <t>01.</t>
  </si>
  <si>
    <t>Belföldi értékesítés nettó árbevétele</t>
  </si>
  <si>
    <t>02.</t>
  </si>
  <si>
    <t>Export értékesítés nettó árbevétele</t>
  </si>
  <si>
    <t>I.</t>
  </si>
  <si>
    <t>Értékesítés nettó árbevétele (01+02)</t>
  </si>
  <si>
    <t>03.</t>
  </si>
  <si>
    <t>Saját termelésű készletek állományváltozása</t>
  </si>
  <si>
    <t>04.</t>
  </si>
  <si>
    <t>Saját előállítású eszközök aktivált értéke</t>
  </si>
  <si>
    <t>II.</t>
  </si>
  <si>
    <t>Aktivált saját teljesítmények értéke (± 03+04)</t>
  </si>
  <si>
    <t>Egyéb bevételek</t>
  </si>
  <si>
    <t>05.</t>
  </si>
  <si>
    <t>Anyagköltség</t>
  </si>
  <si>
    <t>06.</t>
  </si>
  <si>
    <t>Igénybe vett szolgáltatások értéke</t>
  </si>
  <si>
    <t>07.</t>
  </si>
  <si>
    <t>Egyéb szolgáltatások értéke</t>
  </si>
  <si>
    <t>08.</t>
  </si>
  <si>
    <t>Eladott áruk beszerzési értéke</t>
  </si>
  <si>
    <t>09.</t>
  </si>
  <si>
    <t>Eladott (közvetített) szolgáltatások értéke</t>
  </si>
  <si>
    <t>IV.</t>
  </si>
  <si>
    <t>Anyagjellegű ráfordítások (05+06+07+08+09)</t>
  </si>
  <si>
    <t>Bérköltség</t>
  </si>
  <si>
    <t>11.</t>
  </si>
  <si>
    <t>Személyi jellegű egyéb kifizetések</t>
  </si>
  <si>
    <t>12.</t>
  </si>
  <si>
    <t>Bérjárulékok</t>
  </si>
  <si>
    <t>V.</t>
  </si>
  <si>
    <t>Személyi jellegű ráfordítások (10+11+12)</t>
  </si>
  <si>
    <t>Értékcsökkenési leírás</t>
  </si>
  <si>
    <t>VII.</t>
  </si>
  <si>
    <t>Egyéb ráfordítások</t>
  </si>
  <si>
    <t>A.</t>
  </si>
  <si>
    <t>13.</t>
  </si>
  <si>
    <t>Kapott (járó) osztalék és részesedés</t>
  </si>
  <si>
    <t>14.</t>
  </si>
  <si>
    <t>Részesedések értékesítésének árfolyamnyeresége</t>
  </si>
  <si>
    <t>15.</t>
  </si>
  <si>
    <t>Részesedésekből származó bevételek, árfolyamnyereségek</t>
  </si>
  <si>
    <t>16.</t>
  </si>
  <si>
    <t>Befektetett pénzügyi eszközök kamatai árfolyam nyeresége</t>
  </si>
  <si>
    <t>17.</t>
  </si>
  <si>
    <t>Befektetett pénzügyi eszközökből (értékpapírokból, kölcsönökből) származó bevételek, árfolyamnyereségek</t>
  </si>
  <si>
    <t>18.</t>
  </si>
  <si>
    <t>Egyéb kapott (járó) kamatok és kamatjellegű bevételek</t>
  </si>
  <si>
    <t>19.</t>
  </si>
  <si>
    <t>Pénzügyi műveletek egyéb bevételei</t>
  </si>
  <si>
    <t>VIII.</t>
  </si>
  <si>
    <t>Pénzügyi műveletek bevételei (13+14+15+16+17+18+19)</t>
  </si>
  <si>
    <t>Befektetett pénzügyi eszközök árfolyamvesztesége</t>
  </si>
  <si>
    <t>Fizetendő kamatok és kamatjellegű ráfordítások</t>
  </si>
  <si>
    <t>20.</t>
  </si>
  <si>
    <t>Részesedések, értékpapírok, bankbetétek értékvesztése</t>
  </si>
  <si>
    <t>21.</t>
  </si>
  <si>
    <t>Pénzügyi műveletek egyéb ráfordításai</t>
  </si>
  <si>
    <t>IX.</t>
  </si>
  <si>
    <t>B.</t>
  </si>
  <si>
    <t>Pénzügyi műveletek eredménye (VIII -IX)</t>
  </si>
  <si>
    <t>C.</t>
  </si>
  <si>
    <t>ADÓZÁS ELŐTTI EREDMÉNY (± C ± D)</t>
  </si>
  <si>
    <t>X.</t>
  </si>
  <si>
    <t>Adófizetési kötelezettség</t>
  </si>
  <si>
    <t>D.</t>
  </si>
  <si>
    <t>ADÓZOTT EREDMÉNY (± C-X)</t>
  </si>
  <si>
    <t>III.</t>
  </si>
  <si>
    <t>10.</t>
  </si>
  <si>
    <t>VI.</t>
  </si>
  <si>
    <r>
      <t>ÜZEMI (ÜZLETI) TEVÉKENYSÉG EREDMÉNYE (I</t>
    </r>
    <r>
      <rPr>
        <b/>
        <sz val="8"/>
        <color rgb="FF000000"/>
        <rFont val="Times New Roman"/>
        <family val="1"/>
        <charset val="238"/>
      </rPr>
      <t>±II+III-IV-V-VI-VII)</t>
    </r>
  </si>
  <si>
    <r>
      <t>Pénzügyi műveletek ráfordításai (18+19</t>
    </r>
    <r>
      <rPr>
        <b/>
        <u/>
        <sz val="8.5"/>
        <color rgb="FF000000"/>
        <rFont val="Times New Roman"/>
        <family val="1"/>
        <charset val="238"/>
      </rPr>
      <t>+</t>
    </r>
    <r>
      <rPr>
        <b/>
        <sz val="8.5"/>
        <color rgb="FF000000"/>
        <rFont val="Times New Roman"/>
        <family val="1"/>
        <charset val="238"/>
      </rPr>
      <t>20+21)</t>
    </r>
  </si>
  <si>
    <t>Várpalota Fehérvári u. 7.</t>
  </si>
  <si>
    <t xml:space="preserve">Horváth Tamás József </t>
  </si>
  <si>
    <t>Várpalotai Közszolgáltató Nonprofit Kft.</t>
  </si>
  <si>
    <t>ügyvezető igazgató</t>
  </si>
  <si>
    <t>Előterjesztés 1. számú melléklete</t>
  </si>
  <si>
    <t>81/2017. (V.25.) képviselő-testületi határozat alapján elfogadott szabályzat értelmében</t>
  </si>
  <si>
    <t>Eredménykimutatás a 2020. éves üzleti terv  beszámolása vonatkozásában</t>
  </si>
  <si>
    <t>Várpalota, 2020. augusztus 28.</t>
  </si>
  <si>
    <t>2019. év tény</t>
  </si>
  <si>
    <t>2020. 1. negyedév terv</t>
  </si>
  <si>
    <t>2020. 1. negyedév tény</t>
  </si>
  <si>
    <t>2020. 2. negyedév terv</t>
  </si>
  <si>
    <t>2020. 2. negyedév tény</t>
  </si>
  <si>
    <t>2020. 3. negyedév terv</t>
  </si>
  <si>
    <t>2020. 4. negyedév terv</t>
  </si>
  <si>
    <t>2020. év terv</t>
  </si>
  <si>
    <t>2020. félév terv</t>
  </si>
  <si>
    <t>2020. félév tény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</si>
</sst>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u/>
      <sz val="8.5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808080"/>
      </bottom>
      <diagonal/>
    </border>
    <border>
      <left/>
      <right style="medium">
        <color indexed="64"/>
      </right>
      <top/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/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6" fillId="2" borderId="4" xfId="0" applyNumberFormat="1" applyFont="1" applyFill="1" applyBorder="1" applyAlignment="1">
      <alignment wrapText="1"/>
    </xf>
    <xf numFmtId="3" fontId="6" fillId="3" borderId="4" xfId="0" applyNumberFormat="1" applyFont="1" applyFill="1" applyBorder="1" applyAlignment="1">
      <alignment wrapText="1"/>
    </xf>
    <xf numFmtId="3" fontId="6" fillId="4" borderId="4" xfId="0" applyNumberFormat="1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3" fontId="3" fillId="2" borderId="4" xfId="0" applyNumberFormat="1" applyFont="1" applyFill="1" applyBorder="1" applyAlignment="1">
      <alignment wrapText="1"/>
    </xf>
    <xf numFmtId="3" fontId="3" fillId="3" borderId="4" xfId="0" applyNumberFormat="1" applyFont="1" applyFill="1" applyBorder="1" applyAlignment="1">
      <alignment wrapText="1"/>
    </xf>
    <xf numFmtId="3" fontId="3" fillId="4" borderId="4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3" fontId="3" fillId="2" borderId="6" xfId="0" applyNumberFormat="1" applyFont="1" applyFill="1" applyBorder="1" applyAlignment="1">
      <alignment wrapText="1"/>
    </xf>
    <xf numFmtId="3" fontId="3" fillId="3" borderId="6" xfId="0" applyNumberFormat="1" applyFont="1" applyFill="1" applyBorder="1" applyAlignment="1">
      <alignment wrapText="1"/>
    </xf>
    <xf numFmtId="3" fontId="3" fillId="4" borderId="6" xfId="0" applyNumberFormat="1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3" fontId="3" fillId="2" borderId="9" xfId="0" applyNumberFormat="1" applyFont="1" applyFill="1" applyBorder="1" applyAlignment="1">
      <alignment wrapText="1"/>
    </xf>
    <xf numFmtId="3" fontId="3" fillId="3" borderId="9" xfId="0" applyNumberFormat="1" applyFont="1" applyFill="1" applyBorder="1" applyAlignment="1">
      <alignment wrapText="1"/>
    </xf>
    <xf numFmtId="3" fontId="3" fillId="4" borderId="9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3" fontId="6" fillId="2" borderId="3" xfId="0" applyNumberFormat="1" applyFont="1" applyFill="1" applyBorder="1" applyAlignment="1">
      <alignment wrapText="1"/>
    </xf>
    <xf numFmtId="3" fontId="6" fillId="3" borderId="3" xfId="0" applyNumberFormat="1" applyFont="1" applyFill="1" applyBorder="1" applyAlignment="1">
      <alignment wrapText="1"/>
    </xf>
    <xf numFmtId="3" fontId="6" fillId="4" borderId="3" xfId="0" applyNumberFormat="1" applyFont="1" applyFill="1" applyBorder="1" applyAlignment="1">
      <alignment wrapText="1"/>
    </xf>
    <xf numFmtId="3" fontId="3" fillId="2" borderId="3" xfId="0" applyNumberFormat="1" applyFont="1" applyFill="1" applyBorder="1" applyAlignment="1">
      <alignment wrapText="1"/>
    </xf>
    <xf numFmtId="3" fontId="3" fillId="3" borderId="3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9" fillId="0" borderId="0" xfId="0" applyFont="1"/>
    <xf numFmtId="0" fontId="3" fillId="5" borderId="2" xfId="0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3" fontId="3" fillId="5" borderId="4" xfId="0" applyNumberFormat="1" applyFont="1" applyFill="1" applyBorder="1" applyAlignment="1">
      <alignment wrapText="1"/>
    </xf>
    <xf numFmtId="3" fontId="3" fillId="5" borderId="6" xfId="0" applyNumberFormat="1" applyFont="1" applyFill="1" applyBorder="1" applyAlignment="1">
      <alignment wrapText="1"/>
    </xf>
    <xf numFmtId="3" fontId="3" fillId="5" borderId="9" xfId="0" applyNumberFormat="1" applyFont="1" applyFill="1" applyBorder="1" applyAlignment="1">
      <alignment wrapText="1"/>
    </xf>
    <xf numFmtId="0" fontId="6" fillId="5" borderId="10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3" fontId="6" fillId="5" borderId="3" xfId="0" applyNumberFormat="1" applyFont="1" applyFill="1" applyBorder="1" applyAlignment="1">
      <alignment wrapText="1"/>
    </xf>
    <xf numFmtId="3" fontId="3" fillId="5" borderId="3" xfId="0" applyNumberFormat="1" applyFont="1" applyFill="1" applyBorder="1" applyAlignment="1">
      <alignment wrapText="1"/>
    </xf>
    <xf numFmtId="3" fontId="3" fillId="5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9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wrapText="1"/>
    </xf>
    <xf numFmtId="0" fontId="6" fillId="7" borderId="4" xfId="0" applyFont="1" applyFill="1" applyBorder="1" applyAlignment="1">
      <alignment wrapText="1"/>
    </xf>
    <xf numFmtId="3" fontId="6" fillId="7" borderId="4" xfId="0" applyNumberFormat="1" applyFont="1" applyFill="1" applyBorder="1" applyAlignment="1">
      <alignment wrapText="1"/>
    </xf>
    <xf numFmtId="3" fontId="3" fillId="7" borderId="6" xfId="0" applyNumberFormat="1" applyFont="1" applyFill="1" applyBorder="1" applyAlignment="1">
      <alignment wrapText="1"/>
    </xf>
    <xf numFmtId="3" fontId="3" fillId="7" borderId="9" xfId="0" applyNumberFormat="1" applyFont="1" applyFill="1" applyBorder="1" applyAlignment="1">
      <alignment wrapText="1"/>
    </xf>
    <xf numFmtId="0" fontId="6" fillId="7" borderId="10" xfId="0" applyFont="1" applyFill="1" applyBorder="1" applyAlignment="1">
      <alignment wrapText="1"/>
    </xf>
    <xf numFmtId="0" fontId="6" fillId="7" borderId="3" xfId="0" applyFont="1" applyFill="1" applyBorder="1" applyAlignment="1">
      <alignment wrapText="1"/>
    </xf>
    <xf numFmtId="0" fontId="3" fillId="7" borderId="3" xfId="0" applyFont="1" applyFill="1" applyBorder="1" applyAlignment="1">
      <alignment wrapText="1"/>
    </xf>
    <xf numFmtId="3" fontId="6" fillId="7" borderId="3" xfId="0" applyNumberFormat="1" applyFont="1" applyFill="1" applyBorder="1" applyAlignment="1">
      <alignment wrapText="1"/>
    </xf>
    <xf numFmtId="3" fontId="3" fillId="7" borderId="3" xfId="0" applyNumberFormat="1" applyFont="1" applyFill="1" applyBorder="1" applyAlignment="1">
      <alignment wrapText="1"/>
    </xf>
    <xf numFmtId="0" fontId="3" fillId="7" borderId="11" xfId="0" applyFont="1" applyFill="1" applyBorder="1" applyAlignment="1">
      <alignment wrapText="1"/>
    </xf>
    <xf numFmtId="3" fontId="3" fillId="7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wrapText="1"/>
    </xf>
    <xf numFmtId="3" fontId="3" fillId="4" borderId="11" xfId="0" applyNumberFormat="1" applyFont="1" applyFill="1" applyBorder="1" applyAlignment="1">
      <alignment wrapText="1"/>
    </xf>
    <xf numFmtId="0" fontId="0" fillId="0" borderId="0" xfId="0"/>
    <xf numFmtId="0" fontId="3" fillId="5" borderId="2" xfId="0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3" fontId="3" fillId="5" borderId="4" xfId="0" applyNumberFormat="1" applyFont="1" applyFill="1" applyBorder="1" applyAlignment="1">
      <alignment wrapText="1"/>
    </xf>
    <xf numFmtId="3" fontId="3" fillId="5" borderId="6" xfId="0" applyNumberFormat="1" applyFont="1" applyFill="1" applyBorder="1" applyAlignment="1">
      <alignment wrapText="1"/>
    </xf>
    <xf numFmtId="3" fontId="3" fillId="5" borderId="9" xfId="0" applyNumberFormat="1" applyFont="1" applyFill="1" applyBorder="1" applyAlignment="1">
      <alignment wrapText="1"/>
    </xf>
    <xf numFmtId="0" fontId="6" fillId="5" borderId="10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3" fontId="3" fillId="5" borderId="3" xfId="0" applyNumberFormat="1" applyFont="1" applyFill="1" applyBorder="1" applyAlignment="1">
      <alignment wrapText="1"/>
    </xf>
    <xf numFmtId="3" fontId="3" fillId="5" borderId="1" xfId="0" applyNumberFormat="1" applyFont="1" applyFill="1" applyBorder="1" applyAlignment="1">
      <alignment wrapText="1"/>
    </xf>
    <xf numFmtId="3" fontId="3" fillId="7" borderId="11" xfId="0" applyNumberFormat="1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B916-94D3-4889-A92D-BCB30BB5D475}">
  <sheetPr>
    <pageSetUpPr fitToPage="1"/>
  </sheetPr>
  <dimension ref="A1:L47"/>
  <sheetViews>
    <sheetView tabSelected="1" workbookViewId="0">
      <selection activeCell="L42" sqref="L42"/>
    </sheetView>
  </sheetViews>
  <sheetFormatPr defaultRowHeight="15" x14ac:dyDescent="0.25"/>
  <cols>
    <col min="1" max="1" width="9.28515625" bestFit="1" customWidth="1"/>
    <col min="2" max="2" width="54.7109375" customWidth="1"/>
    <col min="3" max="3" width="15.5703125" customWidth="1"/>
    <col min="4" max="9" width="16.140625" customWidth="1"/>
    <col min="10" max="10" width="16.85546875" customWidth="1"/>
    <col min="11" max="11" width="16.85546875" style="88" customWidth="1"/>
    <col min="12" max="12" width="16.85546875" customWidth="1"/>
  </cols>
  <sheetData>
    <row r="1" spans="1:12" x14ac:dyDescent="0.25">
      <c r="A1" s="47" t="s">
        <v>75</v>
      </c>
      <c r="B1" s="47"/>
      <c r="C1" s="88" t="s">
        <v>79</v>
      </c>
      <c r="F1" s="47"/>
      <c r="G1" s="47"/>
    </row>
    <row r="2" spans="1:12" x14ac:dyDescent="0.25">
      <c r="A2" s="47" t="s">
        <v>73</v>
      </c>
      <c r="B2" s="47"/>
      <c r="C2" s="88" t="s">
        <v>78</v>
      </c>
      <c r="I2" s="47" t="s">
        <v>77</v>
      </c>
    </row>
    <row r="3" spans="1:12" ht="15.75" thickBot="1" x14ac:dyDescent="0.3"/>
    <row r="4" spans="1:12" ht="27" thickBot="1" x14ac:dyDescent="0.3">
      <c r="A4" s="1"/>
      <c r="B4" s="85" t="s">
        <v>0</v>
      </c>
      <c r="C4" s="61" t="s">
        <v>81</v>
      </c>
      <c r="D4" s="72" t="s">
        <v>82</v>
      </c>
      <c r="E4" s="72" t="s">
        <v>83</v>
      </c>
      <c r="F4" s="60" t="s">
        <v>84</v>
      </c>
      <c r="G4" s="60" t="s">
        <v>85</v>
      </c>
      <c r="H4" s="45" t="s">
        <v>86</v>
      </c>
      <c r="I4" s="46" t="s">
        <v>87</v>
      </c>
      <c r="J4" s="48" t="s">
        <v>88</v>
      </c>
      <c r="K4" s="89" t="s">
        <v>89</v>
      </c>
      <c r="L4" s="48" t="s">
        <v>90</v>
      </c>
    </row>
    <row r="5" spans="1:12" x14ac:dyDescent="0.25">
      <c r="A5" s="2" t="s">
        <v>1</v>
      </c>
      <c r="B5" s="2" t="s">
        <v>2</v>
      </c>
      <c r="C5" s="63">
        <v>1590350</v>
      </c>
      <c r="D5" s="75">
        <v>425133</v>
      </c>
      <c r="E5" s="75">
        <v>412989</v>
      </c>
      <c r="F5" s="3">
        <v>443494</v>
      </c>
      <c r="G5" s="3">
        <v>404888</v>
      </c>
      <c r="H5" s="4">
        <v>369189</v>
      </c>
      <c r="I5" s="5">
        <v>439344</v>
      </c>
      <c r="J5" s="49">
        <f>D5+F5+H5+I5</f>
        <v>1677160</v>
      </c>
      <c r="K5" s="90">
        <f>D5+F5</f>
        <v>868627</v>
      </c>
      <c r="L5" s="49">
        <f>E5+G5</f>
        <v>817877</v>
      </c>
    </row>
    <row r="6" spans="1:12" x14ac:dyDescent="0.25">
      <c r="A6" s="2" t="s">
        <v>3</v>
      </c>
      <c r="B6" s="2" t="s">
        <v>4</v>
      </c>
      <c r="C6" s="70">
        <v>0</v>
      </c>
      <c r="D6" s="74">
        <v>0</v>
      </c>
      <c r="E6" s="74">
        <v>0</v>
      </c>
      <c r="F6" s="6">
        <v>0</v>
      </c>
      <c r="G6" s="6">
        <v>0</v>
      </c>
      <c r="H6" s="7">
        <v>0</v>
      </c>
      <c r="I6" s="8">
        <v>0</v>
      </c>
      <c r="J6" s="50">
        <f>D6+F6+H6+I6</f>
        <v>0</v>
      </c>
      <c r="K6" s="91">
        <v>0</v>
      </c>
      <c r="L6" s="50">
        <f>E6+G6+I6+J6</f>
        <v>0</v>
      </c>
    </row>
    <row r="7" spans="1:12" x14ac:dyDescent="0.25">
      <c r="A7" s="9" t="s">
        <v>5</v>
      </c>
      <c r="B7" s="9" t="s">
        <v>6</v>
      </c>
      <c r="C7" s="62">
        <f t="shared" ref="C7:I7" si="0">SUM(C5:C6)</f>
        <v>1590350</v>
      </c>
      <c r="D7" s="73">
        <f t="shared" si="0"/>
        <v>425133</v>
      </c>
      <c r="E7" s="73">
        <f t="shared" si="0"/>
        <v>412989</v>
      </c>
      <c r="F7" s="10">
        <f t="shared" si="0"/>
        <v>443494</v>
      </c>
      <c r="G7" s="10">
        <f t="shared" si="0"/>
        <v>404888</v>
      </c>
      <c r="H7" s="11">
        <f t="shared" si="0"/>
        <v>369189</v>
      </c>
      <c r="I7" s="12">
        <f t="shared" si="0"/>
        <v>439344</v>
      </c>
      <c r="J7" s="51">
        <f>SUM(J5:J6)</f>
        <v>1677160</v>
      </c>
      <c r="K7" s="92">
        <f>SUM(K5:K6)</f>
        <v>868627</v>
      </c>
      <c r="L7" s="51">
        <f t="shared" ref="L7" si="1">SUM(L5:L6)</f>
        <v>817877</v>
      </c>
    </row>
    <row r="8" spans="1:12" x14ac:dyDescent="0.25">
      <c r="A8" s="2" t="s">
        <v>7</v>
      </c>
      <c r="B8" s="2" t="s">
        <v>8</v>
      </c>
      <c r="C8" s="63">
        <v>152</v>
      </c>
      <c r="D8" s="75">
        <v>-2808</v>
      </c>
      <c r="E8" s="75">
        <v>-2808</v>
      </c>
      <c r="F8" s="6">
        <v>0</v>
      </c>
      <c r="G8" s="6">
        <v>0</v>
      </c>
      <c r="H8" s="7">
        <v>0</v>
      </c>
      <c r="I8" s="5">
        <v>3000</v>
      </c>
      <c r="J8" s="49">
        <f>D8+F8+H8+I8</f>
        <v>192</v>
      </c>
      <c r="K8" s="90">
        <f>D8+F8</f>
        <v>-2808</v>
      </c>
      <c r="L8" s="49">
        <f>E8+G8</f>
        <v>-2808</v>
      </c>
    </row>
    <row r="9" spans="1:12" x14ac:dyDescent="0.25">
      <c r="A9" s="2" t="s">
        <v>9</v>
      </c>
      <c r="B9" s="2" t="s">
        <v>10</v>
      </c>
      <c r="C9" s="63">
        <v>31025</v>
      </c>
      <c r="D9" s="75">
        <v>0</v>
      </c>
      <c r="E9" s="75">
        <v>0</v>
      </c>
      <c r="F9" s="3">
        <v>0</v>
      </c>
      <c r="G9" s="3">
        <v>505</v>
      </c>
      <c r="H9" s="4">
        <v>0</v>
      </c>
      <c r="I9" s="5">
        <v>23000</v>
      </c>
      <c r="J9" s="49">
        <f>D9+F9+H9+I9</f>
        <v>23000</v>
      </c>
      <c r="K9" s="90">
        <f>D9+F9</f>
        <v>0</v>
      </c>
      <c r="L9" s="49">
        <f>E9+G9</f>
        <v>505</v>
      </c>
    </row>
    <row r="10" spans="1:12" x14ac:dyDescent="0.25">
      <c r="A10" s="9" t="s">
        <v>11</v>
      </c>
      <c r="B10" s="9" t="s">
        <v>12</v>
      </c>
      <c r="C10" s="62">
        <f t="shared" ref="C10:K10" si="2">SUM(C8:C9)</f>
        <v>31177</v>
      </c>
      <c r="D10" s="73">
        <f t="shared" si="2"/>
        <v>-2808</v>
      </c>
      <c r="E10" s="73">
        <f t="shared" si="2"/>
        <v>-2808</v>
      </c>
      <c r="F10" s="10">
        <f t="shared" si="2"/>
        <v>0</v>
      </c>
      <c r="G10" s="10">
        <f t="shared" si="2"/>
        <v>505</v>
      </c>
      <c r="H10" s="11">
        <f t="shared" si="2"/>
        <v>0</v>
      </c>
      <c r="I10" s="12">
        <f t="shared" si="2"/>
        <v>26000</v>
      </c>
      <c r="J10" s="51">
        <f t="shared" si="2"/>
        <v>23192</v>
      </c>
      <c r="K10" s="92">
        <f t="shared" si="2"/>
        <v>-2808</v>
      </c>
      <c r="L10" s="51">
        <f t="shared" ref="L10" si="3">SUM(L8:L9)</f>
        <v>-2303</v>
      </c>
    </row>
    <row r="11" spans="1:12" x14ac:dyDescent="0.25">
      <c r="A11" s="9" t="s">
        <v>68</v>
      </c>
      <c r="B11" s="9" t="s">
        <v>13</v>
      </c>
      <c r="C11" s="62">
        <v>417404</v>
      </c>
      <c r="D11" s="73">
        <v>83963</v>
      </c>
      <c r="E11" s="73">
        <v>70680</v>
      </c>
      <c r="F11" s="10">
        <v>60682</v>
      </c>
      <c r="G11" s="10">
        <v>68226</v>
      </c>
      <c r="H11" s="11">
        <v>56662</v>
      </c>
      <c r="I11" s="12">
        <v>115582</v>
      </c>
      <c r="J11" s="51">
        <f t="shared" ref="J11:J16" si="4">D11+F11+H11+I11</f>
        <v>316889</v>
      </c>
      <c r="K11" s="92">
        <f>D11+F11</f>
        <v>144645</v>
      </c>
      <c r="L11" s="51">
        <f>E11+G11</f>
        <v>138906</v>
      </c>
    </row>
    <row r="12" spans="1:12" x14ac:dyDescent="0.25">
      <c r="A12" s="2" t="s">
        <v>14</v>
      </c>
      <c r="B12" s="2" t="s">
        <v>15</v>
      </c>
      <c r="C12" s="63">
        <v>694508</v>
      </c>
      <c r="D12" s="75">
        <v>236650</v>
      </c>
      <c r="E12" s="75">
        <v>249732</v>
      </c>
      <c r="F12" s="3">
        <v>142308</v>
      </c>
      <c r="G12" s="3">
        <v>117774</v>
      </c>
      <c r="H12" s="4">
        <v>106860</v>
      </c>
      <c r="I12" s="5">
        <v>209158</v>
      </c>
      <c r="J12" s="49">
        <f t="shared" si="4"/>
        <v>694976</v>
      </c>
      <c r="K12" s="90">
        <f>D12+F12</f>
        <v>378958</v>
      </c>
      <c r="L12" s="49">
        <f>E12+G12</f>
        <v>367506</v>
      </c>
    </row>
    <row r="13" spans="1:12" x14ac:dyDescent="0.25">
      <c r="A13" s="2" t="s">
        <v>16</v>
      </c>
      <c r="B13" s="2" t="s">
        <v>17</v>
      </c>
      <c r="C13" s="63">
        <v>272856</v>
      </c>
      <c r="D13" s="75">
        <v>64714</v>
      </c>
      <c r="E13" s="75">
        <v>69766</v>
      </c>
      <c r="F13" s="3">
        <v>71979</v>
      </c>
      <c r="G13" s="3">
        <v>85527</v>
      </c>
      <c r="H13" s="4">
        <v>79317</v>
      </c>
      <c r="I13" s="5">
        <v>73320</v>
      </c>
      <c r="J13" s="49">
        <f t="shared" si="4"/>
        <v>289330</v>
      </c>
      <c r="K13" s="90">
        <f t="shared" ref="K13:K16" si="5">D13+F13</f>
        <v>136693</v>
      </c>
      <c r="L13" s="49">
        <f>E13+G13</f>
        <v>155293</v>
      </c>
    </row>
    <row r="14" spans="1:12" x14ac:dyDescent="0.25">
      <c r="A14" s="2" t="s">
        <v>18</v>
      </c>
      <c r="B14" s="2" t="s">
        <v>19</v>
      </c>
      <c r="C14" s="63">
        <v>26610</v>
      </c>
      <c r="D14" s="75">
        <v>7410</v>
      </c>
      <c r="E14" s="75">
        <v>7081</v>
      </c>
      <c r="F14" s="3">
        <v>6475</v>
      </c>
      <c r="G14" s="3">
        <v>6171</v>
      </c>
      <c r="H14" s="4">
        <v>6175</v>
      </c>
      <c r="I14" s="5">
        <v>6295</v>
      </c>
      <c r="J14" s="49">
        <f t="shared" si="4"/>
        <v>26355</v>
      </c>
      <c r="K14" s="90">
        <f t="shared" si="5"/>
        <v>13885</v>
      </c>
      <c r="L14" s="49">
        <f>E14+G14</f>
        <v>13252</v>
      </c>
    </row>
    <row r="15" spans="1:12" x14ac:dyDescent="0.25">
      <c r="A15" s="2" t="s">
        <v>20</v>
      </c>
      <c r="B15" s="13" t="s">
        <v>21</v>
      </c>
      <c r="C15" s="63">
        <v>22918</v>
      </c>
      <c r="D15" s="75">
        <v>8900</v>
      </c>
      <c r="E15" s="75">
        <v>5463</v>
      </c>
      <c r="F15" s="3">
        <v>4200</v>
      </c>
      <c r="G15" s="3">
        <v>2720</v>
      </c>
      <c r="H15" s="4">
        <v>4350</v>
      </c>
      <c r="I15" s="5">
        <v>5850</v>
      </c>
      <c r="J15" s="49">
        <f t="shared" si="4"/>
        <v>23300</v>
      </c>
      <c r="K15" s="90">
        <f t="shared" si="5"/>
        <v>13100</v>
      </c>
      <c r="L15" s="49">
        <f>E15+G15+1</f>
        <v>8184</v>
      </c>
    </row>
    <row r="16" spans="1:12" x14ac:dyDescent="0.25">
      <c r="A16" s="2" t="s">
        <v>22</v>
      </c>
      <c r="B16" s="13" t="s">
        <v>23</v>
      </c>
      <c r="C16" s="63">
        <v>349</v>
      </c>
      <c r="D16" s="75">
        <v>50</v>
      </c>
      <c r="E16" s="75">
        <v>241</v>
      </c>
      <c r="F16" s="3">
        <v>50</v>
      </c>
      <c r="G16" s="3">
        <v>23</v>
      </c>
      <c r="H16" s="4">
        <v>50</v>
      </c>
      <c r="I16" s="5">
        <v>50</v>
      </c>
      <c r="J16" s="49">
        <f t="shared" si="4"/>
        <v>200</v>
      </c>
      <c r="K16" s="90">
        <f t="shared" si="5"/>
        <v>100</v>
      </c>
      <c r="L16" s="49">
        <f>E16+G16</f>
        <v>264</v>
      </c>
    </row>
    <row r="17" spans="1:12" x14ac:dyDescent="0.25">
      <c r="A17" s="9" t="s">
        <v>24</v>
      </c>
      <c r="B17" s="14" t="s">
        <v>25</v>
      </c>
      <c r="C17" s="62">
        <f>SUM(C12:C16)</f>
        <v>1017241</v>
      </c>
      <c r="D17" s="73">
        <f t="shared" ref="D17:K17" si="6">SUM(D12:D16)</f>
        <v>317724</v>
      </c>
      <c r="E17" s="73">
        <f t="shared" si="6"/>
        <v>332283</v>
      </c>
      <c r="F17" s="10">
        <f t="shared" si="6"/>
        <v>225012</v>
      </c>
      <c r="G17" s="10">
        <f>SUM(G12:G16)+1</f>
        <v>212216</v>
      </c>
      <c r="H17" s="11">
        <f t="shared" si="6"/>
        <v>196752</v>
      </c>
      <c r="I17" s="12">
        <f t="shared" si="6"/>
        <v>294673</v>
      </c>
      <c r="J17" s="51">
        <f t="shared" si="6"/>
        <v>1034161</v>
      </c>
      <c r="K17" s="92">
        <f t="shared" si="6"/>
        <v>542736</v>
      </c>
      <c r="L17" s="51">
        <f t="shared" ref="L17" si="7">SUM(L12:L16)</f>
        <v>544499</v>
      </c>
    </row>
    <row r="18" spans="1:12" x14ac:dyDescent="0.25">
      <c r="A18" s="2" t="s">
        <v>69</v>
      </c>
      <c r="B18" s="13" t="s">
        <v>26</v>
      </c>
      <c r="C18" s="63">
        <v>445666</v>
      </c>
      <c r="D18" s="75">
        <v>113661</v>
      </c>
      <c r="E18" s="75">
        <v>104448</v>
      </c>
      <c r="F18" s="3">
        <v>120553</v>
      </c>
      <c r="G18" s="3">
        <v>115447</v>
      </c>
      <c r="H18" s="4">
        <v>126137</v>
      </c>
      <c r="I18" s="5">
        <v>158483</v>
      </c>
      <c r="J18" s="49">
        <f>D18+F18+H18+I18</f>
        <v>518834</v>
      </c>
      <c r="K18" s="90">
        <f>D18+F18</f>
        <v>234214</v>
      </c>
      <c r="L18" s="49">
        <f>E18+G18</f>
        <v>219895</v>
      </c>
    </row>
    <row r="19" spans="1:12" x14ac:dyDescent="0.25">
      <c r="A19" s="2" t="s">
        <v>27</v>
      </c>
      <c r="B19" s="13" t="s">
        <v>28</v>
      </c>
      <c r="C19" s="63">
        <v>91424</v>
      </c>
      <c r="D19" s="75">
        <v>30870</v>
      </c>
      <c r="E19" s="75">
        <v>34221</v>
      </c>
      <c r="F19" s="3">
        <v>15647</v>
      </c>
      <c r="G19" s="3">
        <v>36455</v>
      </c>
      <c r="H19" s="4">
        <v>9981</v>
      </c>
      <c r="I19" s="5">
        <v>23394</v>
      </c>
      <c r="J19" s="49">
        <f>D19+F19+H19+I19</f>
        <v>79892</v>
      </c>
      <c r="K19" s="90">
        <f t="shared" ref="K19:K20" si="8">D19+F19</f>
        <v>46517</v>
      </c>
      <c r="L19" s="49">
        <f>E19+G19-1</f>
        <v>70675</v>
      </c>
    </row>
    <row r="20" spans="1:12" x14ac:dyDescent="0.25">
      <c r="A20" s="2" t="s">
        <v>29</v>
      </c>
      <c r="B20" s="13" t="s">
        <v>30</v>
      </c>
      <c r="C20" s="63">
        <v>93098</v>
      </c>
      <c r="D20" s="75">
        <v>26124</v>
      </c>
      <c r="E20" s="75">
        <v>22181</v>
      </c>
      <c r="F20" s="3">
        <v>25165</v>
      </c>
      <c r="G20" s="3">
        <v>20031</v>
      </c>
      <c r="H20" s="4">
        <v>25415</v>
      </c>
      <c r="I20" s="5">
        <v>33679</v>
      </c>
      <c r="J20" s="49">
        <f>D20+F20+H20+I20</f>
        <v>110383</v>
      </c>
      <c r="K20" s="90">
        <f t="shared" si="8"/>
        <v>51289</v>
      </c>
      <c r="L20" s="49">
        <f>E20+G20</f>
        <v>42212</v>
      </c>
    </row>
    <row r="21" spans="1:12" x14ac:dyDescent="0.25">
      <c r="A21" s="9" t="s">
        <v>31</v>
      </c>
      <c r="B21" s="14" t="s">
        <v>32</v>
      </c>
      <c r="C21" s="62">
        <f>SUM(C18:C20)</f>
        <v>630188</v>
      </c>
      <c r="D21" s="73">
        <f t="shared" ref="D21:J21" si="9">SUM(D18:D20)</f>
        <v>170655</v>
      </c>
      <c r="E21" s="73">
        <f t="shared" si="9"/>
        <v>160850</v>
      </c>
      <c r="F21" s="10">
        <f t="shared" si="9"/>
        <v>161365</v>
      </c>
      <c r="G21" s="10">
        <f>SUM(G18:G20)-1</f>
        <v>171932</v>
      </c>
      <c r="H21" s="11">
        <f t="shared" si="9"/>
        <v>161533</v>
      </c>
      <c r="I21" s="12">
        <f t="shared" si="9"/>
        <v>215556</v>
      </c>
      <c r="J21" s="51">
        <f t="shared" si="9"/>
        <v>709109</v>
      </c>
      <c r="K21" s="92">
        <f>SUM(K18:K20)</f>
        <v>332020</v>
      </c>
      <c r="L21" s="51">
        <f t="shared" ref="L21" si="10">SUM(L18:L20)</f>
        <v>332782</v>
      </c>
    </row>
    <row r="22" spans="1:12" x14ac:dyDescent="0.25">
      <c r="A22" s="9" t="s">
        <v>70</v>
      </c>
      <c r="B22" s="14" t="s">
        <v>33</v>
      </c>
      <c r="C22" s="62">
        <v>92605</v>
      </c>
      <c r="D22" s="73">
        <v>21569</v>
      </c>
      <c r="E22" s="73">
        <v>23603</v>
      </c>
      <c r="F22" s="10">
        <v>21569</v>
      </c>
      <c r="G22" s="10">
        <v>24512</v>
      </c>
      <c r="H22" s="11">
        <v>23080</v>
      </c>
      <c r="I22" s="12">
        <v>21569</v>
      </c>
      <c r="J22" s="51">
        <f>D22+F22+H22+I22</f>
        <v>87787</v>
      </c>
      <c r="K22" s="92">
        <f>D22+F22</f>
        <v>43138</v>
      </c>
      <c r="L22" s="51">
        <f>E22+G22+1</f>
        <v>48116</v>
      </c>
    </row>
    <row r="23" spans="1:12" ht="15.75" thickBot="1" x14ac:dyDescent="0.3">
      <c r="A23" s="15" t="s">
        <v>34</v>
      </c>
      <c r="B23" s="15" t="s">
        <v>35</v>
      </c>
      <c r="C23" s="64">
        <v>231158</v>
      </c>
      <c r="D23" s="76">
        <v>19832</v>
      </c>
      <c r="E23" s="76">
        <v>8952</v>
      </c>
      <c r="F23" s="16">
        <v>8915</v>
      </c>
      <c r="G23" s="16">
        <v>20589</v>
      </c>
      <c r="H23" s="17">
        <v>8114</v>
      </c>
      <c r="I23" s="18">
        <v>102500</v>
      </c>
      <c r="J23" s="52">
        <f>D23+F23+H23+I23</f>
        <v>139361</v>
      </c>
      <c r="K23" s="93">
        <f>D23+F23</f>
        <v>28747</v>
      </c>
      <c r="L23" s="52">
        <f>E23+G23</f>
        <v>29541</v>
      </c>
    </row>
    <row r="24" spans="1:12" ht="15.75" thickBot="1" x14ac:dyDescent="0.3">
      <c r="A24" s="19" t="s">
        <v>36</v>
      </c>
      <c r="B24" s="20" t="s">
        <v>71</v>
      </c>
      <c r="C24" s="65">
        <f>C7+C10+C11-C17-C22-C23-C21</f>
        <v>67739</v>
      </c>
      <c r="D24" s="77">
        <f>D7+D10+D11-D17-D22-D23-D21</f>
        <v>-23492</v>
      </c>
      <c r="E24" s="77">
        <f>E7+E10+E11-E17-E22-E23-E21</f>
        <v>-44827</v>
      </c>
      <c r="F24" s="21">
        <f t="shared" ref="F24:L24" si="11">F7+F10+F11-F17-F21-F22-F23</f>
        <v>87315</v>
      </c>
      <c r="G24" s="21">
        <f>G7+G10+G11-G17-G21-G22-G23-1</f>
        <v>44369</v>
      </c>
      <c r="H24" s="22">
        <f t="shared" si="11"/>
        <v>36372</v>
      </c>
      <c r="I24" s="23">
        <f t="shared" si="11"/>
        <v>-53372</v>
      </c>
      <c r="J24" s="53">
        <f t="shared" si="11"/>
        <v>46823</v>
      </c>
      <c r="K24" s="94">
        <f t="shared" si="11"/>
        <v>63823</v>
      </c>
      <c r="L24" s="53">
        <f t="shared" si="11"/>
        <v>-458</v>
      </c>
    </row>
    <row r="25" spans="1:12" ht="15.75" thickTop="1" x14ac:dyDescent="0.25">
      <c r="A25" s="2" t="s">
        <v>37</v>
      </c>
      <c r="B25" s="2" t="s">
        <v>38</v>
      </c>
      <c r="C25" s="2">
        <v>0</v>
      </c>
      <c r="D25" s="78">
        <v>0</v>
      </c>
      <c r="E25" s="78">
        <v>0</v>
      </c>
      <c r="F25" s="24">
        <v>0</v>
      </c>
      <c r="G25" s="24">
        <v>0</v>
      </c>
      <c r="H25" s="25">
        <v>0</v>
      </c>
      <c r="I25" s="26">
        <v>0</v>
      </c>
      <c r="J25" s="54">
        <f t="shared" ref="J25:J36" si="12">SUM(D25:I25)</f>
        <v>0</v>
      </c>
      <c r="K25" s="95">
        <f>D25+F25</f>
        <v>0</v>
      </c>
      <c r="L25" s="54">
        <f>SUM(E25:J25)</f>
        <v>0</v>
      </c>
    </row>
    <row r="26" spans="1:12" x14ac:dyDescent="0.25">
      <c r="A26" s="2" t="s">
        <v>39</v>
      </c>
      <c r="B26" s="2" t="s">
        <v>40</v>
      </c>
      <c r="C26" s="2">
        <v>0</v>
      </c>
      <c r="D26" s="79">
        <v>0</v>
      </c>
      <c r="E26" s="79">
        <v>0</v>
      </c>
      <c r="F26" s="27">
        <v>0</v>
      </c>
      <c r="G26" s="27">
        <v>0</v>
      </c>
      <c r="H26" s="28">
        <v>0</v>
      </c>
      <c r="I26" s="29">
        <v>0</v>
      </c>
      <c r="J26" s="55">
        <f t="shared" si="12"/>
        <v>0</v>
      </c>
      <c r="K26" s="96">
        <f>D26+F26</f>
        <v>0</v>
      </c>
      <c r="L26" s="55">
        <f>SUM(E26:J26)</f>
        <v>0</v>
      </c>
    </row>
    <row r="27" spans="1:12" x14ac:dyDescent="0.25">
      <c r="A27" s="2" t="s">
        <v>41</v>
      </c>
      <c r="B27" s="2" t="s">
        <v>42</v>
      </c>
      <c r="C27" s="2">
        <v>0</v>
      </c>
      <c r="D27" s="79">
        <v>0</v>
      </c>
      <c r="E27" s="79">
        <v>0</v>
      </c>
      <c r="F27" s="27">
        <v>0</v>
      </c>
      <c r="G27" s="27">
        <v>0</v>
      </c>
      <c r="H27" s="28">
        <v>0</v>
      </c>
      <c r="I27" s="29">
        <v>0</v>
      </c>
      <c r="J27" s="55">
        <f t="shared" si="12"/>
        <v>0</v>
      </c>
      <c r="K27" s="96">
        <f t="shared" ref="K27:K31" si="13">D27+F27</f>
        <v>0</v>
      </c>
      <c r="L27" s="55">
        <f>SUM(E27:J27)</f>
        <v>0</v>
      </c>
    </row>
    <row r="28" spans="1:12" x14ac:dyDescent="0.25">
      <c r="A28" s="2" t="s">
        <v>43</v>
      </c>
      <c r="B28" s="2" t="s">
        <v>44</v>
      </c>
      <c r="C28" s="2">
        <v>0</v>
      </c>
      <c r="D28" s="79">
        <v>0</v>
      </c>
      <c r="E28" s="79">
        <v>0</v>
      </c>
      <c r="F28" s="27">
        <v>0</v>
      </c>
      <c r="G28" s="27">
        <v>0</v>
      </c>
      <c r="H28" s="28">
        <v>0</v>
      </c>
      <c r="I28" s="29">
        <v>0</v>
      </c>
      <c r="J28" s="55">
        <f t="shared" si="12"/>
        <v>0</v>
      </c>
      <c r="K28" s="96">
        <f t="shared" si="13"/>
        <v>0</v>
      </c>
      <c r="L28" s="55">
        <f>SUM(E28:J28)</f>
        <v>0</v>
      </c>
    </row>
    <row r="29" spans="1:12" ht="23.25" x14ac:dyDescent="0.25">
      <c r="A29" s="2" t="s">
        <v>45</v>
      </c>
      <c r="B29" s="2" t="s">
        <v>46</v>
      </c>
      <c r="C29" s="2">
        <v>0</v>
      </c>
      <c r="D29" s="79">
        <v>0</v>
      </c>
      <c r="E29" s="79">
        <v>0</v>
      </c>
      <c r="F29" s="27">
        <v>0</v>
      </c>
      <c r="G29" s="27">
        <v>0</v>
      </c>
      <c r="H29" s="28">
        <v>0</v>
      </c>
      <c r="I29" s="29">
        <v>0</v>
      </c>
      <c r="J29" s="55">
        <f t="shared" si="12"/>
        <v>0</v>
      </c>
      <c r="K29" s="96">
        <f t="shared" si="13"/>
        <v>0</v>
      </c>
      <c r="L29" s="55">
        <f>SUM(E29:J29)</f>
        <v>0</v>
      </c>
    </row>
    <row r="30" spans="1:12" x14ac:dyDescent="0.25">
      <c r="A30" s="2" t="s">
        <v>47</v>
      </c>
      <c r="B30" s="2" t="s">
        <v>48</v>
      </c>
      <c r="C30" s="2">
        <v>26</v>
      </c>
      <c r="D30" s="79">
        <v>1</v>
      </c>
      <c r="E30" s="79">
        <v>34</v>
      </c>
      <c r="F30" s="27">
        <v>1</v>
      </c>
      <c r="G30" s="27">
        <v>1</v>
      </c>
      <c r="H30" s="28">
        <v>1</v>
      </c>
      <c r="I30" s="29">
        <v>1</v>
      </c>
      <c r="J30" s="55">
        <v>4</v>
      </c>
      <c r="K30" s="96">
        <f t="shared" si="13"/>
        <v>2</v>
      </c>
      <c r="L30" s="55">
        <f>E30+G30-1</f>
        <v>34</v>
      </c>
    </row>
    <row r="31" spans="1:12" x14ac:dyDescent="0.25">
      <c r="A31" s="2" t="s">
        <v>49</v>
      </c>
      <c r="B31" s="2" t="s">
        <v>50</v>
      </c>
      <c r="C31" s="2">
        <v>212</v>
      </c>
      <c r="D31" s="79">
        <v>0</v>
      </c>
      <c r="E31" s="79">
        <v>54</v>
      </c>
      <c r="F31" s="27">
        <v>0</v>
      </c>
      <c r="G31" s="27">
        <v>54</v>
      </c>
      <c r="H31" s="28">
        <v>0</v>
      </c>
      <c r="I31" s="29">
        <v>0</v>
      </c>
      <c r="J31" s="55">
        <v>0</v>
      </c>
      <c r="K31" s="96">
        <f t="shared" si="13"/>
        <v>0</v>
      </c>
      <c r="L31" s="55">
        <f>E31+G31</f>
        <v>108</v>
      </c>
    </row>
    <row r="32" spans="1:12" x14ac:dyDescent="0.25">
      <c r="A32" s="9" t="s">
        <v>51</v>
      </c>
      <c r="B32" s="9" t="s">
        <v>52</v>
      </c>
      <c r="C32" s="66">
        <f t="shared" ref="C32:I32" si="14">SUM(C25:C31)</f>
        <v>238</v>
      </c>
      <c r="D32" s="80">
        <f t="shared" si="14"/>
        <v>1</v>
      </c>
      <c r="E32" s="80">
        <f t="shared" si="14"/>
        <v>88</v>
      </c>
      <c r="F32" s="30">
        <f t="shared" si="14"/>
        <v>1</v>
      </c>
      <c r="G32" s="30">
        <f t="shared" si="14"/>
        <v>55</v>
      </c>
      <c r="H32" s="31">
        <v>1</v>
      </c>
      <c r="I32" s="32">
        <f t="shared" si="14"/>
        <v>1</v>
      </c>
      <c r="J32" s="56">
        <f>SUM(J25:J31)</f>
        <v>4</v>
      </c>
      <c r="K32" s="97">
        <f>SUM(K25:K31)</f>
        <v>2</v>
      </c>
      <c r="L32" s="56">
        <f>SUM(L25:L31)</f>
        <v>142</v>
      </c>
    </row>
    <row r="33" spans="1:12" x14ac:dyDescent="0.25">
      <c r="A33" s="2" t="s">
        <v>47</v>
      </c>
      <c r="B33" s="2" t="s">
        <v>53</v>
      </c>
      <c r="C33" s="2">
        <v>0</v>
      </c>
      <c r="D33" s="79">
        <v>0</v>
      </c>
      <c r="E33" s="79">
        <v>0</v>
      </c>
      <c r="F33" s="27">
        <v>0</v>
      </c>
      <c r="G33" s="27">
        <v>0</v>
      </c>
      <c r="H33" s="28">
        <v>0</v>
      </c>
      <c r="I33" s="29">
        <v>0</v>
      </c>
      <c r="J33" s="55">
        <f t="shared" si="12"/>
        <v>0</v>
      </c>
      <c r="K33" s="96">
        <f>D33+F33</f>
        <v>0</v>
      </c>
      <c r="L33" s="55">
        <f>SUM(E33:J33)</f>
        <v>0</v>
      </c>
    </row>
    <row r="34" spans="1:12" x14ac:dyDescent="0.25">
      <c r="A34" s="2" t="s">
        <v>49</v>
      </c>
      <c r="B34" s="2" t="s">
        <v>54</v>
      </c>
      <c r="C34" s="71">
        <v>959</v>
      </c>
      <c r="D34" s="81">
        <v>174</v>
      </c>
      <c r="E34" s="81">
        <v>129</v>
      </c>
      <c r="F34" s="33">
        <v>132</v>
      </c>
      <c r="G34" s="33">
        <v>146</v>
      </c>
      <c r="H34" s="34">
        <v>418</v>
      </c>
      <c r="I34" s="35">
        <v>32</v>
      </c>
      <c r="J34" s="57">
        <v>756</v>
      </c>
      <c r="K34" s="96">
        <f t="shared" ref="K34:K36" si="15">D34+F34</f>
        <v>306</v>
      </c>
      <c r="L34" s="57">
        <f>E34+G34</f>
        <v>275</v>
      </c>
    </row>
    <row r="35" spans="1:12" x14ac:dyDescent="0.25">
      <c r="A35" s="2" t="s">
        <v>55</v>
      </c>
      <c r="B35" s="2" t="s">
        <v>56</v>
      </c>
      <c r="C35" s="2">
        <v>2705</v>
      </c>
      <c r="D35" s="79">
        <v>0</v>
      </c>
      <c r="E35" s="79">
        <v>0</v>
      </c>
      <c r="F35" s="27">
        <v>0</v>
      </c>
      <c r="G35" s="27">
        <v>0</v>
      </c>
      <c r="H35" s="28">
        <v>0</v>
      </c>
      <c r="I35" s="29">
        <v>0</v>
      </c>
      <c r="J35" s="55">
        <f t="shared" si="12"/>
        <v>0</v>
      </c>
      <c r="K35" s="96">
        <f t="shared" si="15"/>
        <v>0</v>
      </c>
      <c r="L35" s="55">
        <f>SUM(E35:J35)</f>
        <v>0</v>
      </c>
    </row>
    <row r="36" spans="1:12" x14ac:dyDescent="0.25">
      <c r="A36" s="2" t="s">
        <v>57</v>
      </c>
      <c r="B36" s="2" t="s">
        <v>58</v>
      </c>
      <c r="C36" s="71">
        <v>1579</v>
      </c>
      <c r="D36" s="79">
        <v>280</v>
      </c>
      <c r="E36" s="79">
        <v>315</v>
      </c>
      <c r="F36" s="27">
        <v>530</v>
      </c>
      <c r="G36" s="27">
        <v>709</v>
      </c>
      <c r="H36" s="28">
        <v>285</v>
      </c>
      <c r="I36" s="35">
        <v>280</v>
      </c>
      <c r="J36" s="57">
        <v>1375</v>
      </c>
      <c r="K36" s="96">
        <f t="shared" si="15"/>
        <v>810</v>
      </c>
      <c r="L36" s="57">
        <f>E36+G36</f>
        <v>1024</v>
      </c>
    </row>
    <row r="37" spans="1:12" x14ac:dyDescent="0.25">
      <c r="A37" s="9" t="s">
        <v>59</v>
      </c>
      <c r="B37" s="9" t="s">
        <v>72</v>
      </c>
      <c r="C37" s="67">
        <f t="shared" ref="C37:J37" si="16">SUM(C33:C36)</f>
        <v>5243</v>
      </c>
      <c r="D37" s="82">
        <f t="shared" si="16"/>
        <v>454</v>
      </c>
      <c r="E37" s="82">
        <f t="shared" si="16"/>
        <v>444</v>
      </c>
      <c r="F37" s="36">
        <f t="shared" si="16"/>
        <v>662</v>
      </c>
      <c r="G37" s="36">
        <f t="shared" si="16"/>
        <v>855</v>
      </c>
      <c r="H37" s="37">
        <f t="shared" si="16"/>
        <v>703</v>
      </c>
      <c r="I37" s="38">
        <f t="shared" si="16"/>
        <v>312</v>
      </c>
      <c r="J37" s="58">
        <f t="shared" si="16"/>
        <v>2131</v>
      </c>
      <c r="K37" s="98">
        <f>SUM(K33:K36)</f>
        <v>1116</v>
      </c>
      <c r="L37" s="58">
        <f t="shared" ref="L37" si="17">SUM(L33:L36)</f>
        <v>1299</v>
      </c>
    </row>
    <row r="38" spans="1:12" x14ac:dyDescent="0.25">
      <c r="A38" s="14" t="s">
        <v>60</v>
      </c>
      <c r="B38" s="14" t="s">
        <v>61</v>
      </c>
      <c r="C38" s="67">
        <f t="shared" ref="C38:K38" si="18">C32-C37</f>
        <v>-5005</v>
      </c>
      <c r="D38" s="82">
        <f t="shared" si="18"/>
        <v>-453</v>
      </c>
      <c r="E38" s="82">
        <f t="shared" si="18"/>
        <v>-356</v>
      </c>
      <c r="F38" s="36">
        <f t="shared" si="18"/>
        <v>-661</v>
      </c>
      <c r="G38" s="36">
        <f t="shared" si="18"/>
        <v>-800</v>
      </c>
      <c r="H38" s="37">
        <f t="shared" si="18"/>
        <v>-702</v>
      </c>
      <c r="I38" s="38">
        <f t="shared" si="18"/>
        <v>-311</v>
      </c>
      <c r="J38" s="58">
        <f t="shared" si="18"/>
        <v>-2127</v>
      </c>
      <c r="K38" s="98">
        <f t="shared" si="18"/>
        <v>-1114</v>
      </c>
      <c r="L38" s="58">
        <f>L32-L37+1</f>
        <v>-1156</v>
      </c>
    </row>
    <row r="39" spans="1:12" x14ac:dyDescent="0.25">
      <c r="A39" s="14" t="s">
        <v>62</v>
      </c>
      <c r="B39" s="14" t="s">
        <v>63</v>
      </c>
      <c r="C39" s="67">
        <f t="shared" ref="C39:K39" si="19">C24+C38</f>
        <v>62734</v>
      </c>
      <c r="D39" s="82">
        <f t="shared" si="19"/>
        <v>-23945</v>
      </c>
      <c r="E39" s="82">
        <f t="shared" si="19"/>
        <v>-45183</v>
      </c>
      <c r="F39" s="36">
        <f t="shared" si="19"/>
        <v>86654</v>
      </c>
      <c r="G39" s="36">
        <f t="shared" si="19"/>
        <v>43569</v>
      </c>
      <c r="H39" s="37">
        <f t="shared" si="19"/>
        <v>35670</v>
      </c>
      <c r="I39" s="38">
        <f t="shared" si="19"/>
        <v>-53683</v>
      </c>
      <c r="J39" s="58">
        <f t="shared" si="19"/>
        <v>44696</v>
      </c>
      <c r="K39" s="98">
        <f t="shared" si="19"/>
        <v>62709</v>
      </c>
      <c r="L39" s="58">
        <f t="shared" ref="L39" si="20">L24+L38</f>
        <v>-1614</v>
      </c>
    </row>
    <row r="40" spans="1:12" ht="15.75" thickBot="1" x14ac:dyDescent="0.3">
      <c r="A40" s="39" t="s">
        <v>64</v>
      </c>
      <c r="B40" s="39" t="s">
        <v>65</v>
      </c>
      <c r="C40" s="67">
        <v>3000</v>
      </c>
      <c r="D40" s="83">
        <v>0</v>
      </c>
      <c r="E40" s="100">
        <v>1237</v>
      </c>
      <c r="F40" s="86">
        <v>1000</v>
      </c>
      <c r="G40" s="86">
        <v>0</v>
      </c>
      <c r="H40" s="40">
        <v>500</v>
      </c>
      <c r="I40" s="87">
        <v>2500</v>
      </c>
      <c r="J40" s="58">
        <f>D40+F40+H40+I40</f>
        <v>4000</v>
      </c>
      <c r="K40" s="98">
        <f>D40+F40</f>
        <v>1000</v>
      </c>
      <c r="L40" s="58">
        <f>E40+G40</f>
        <v>1237</v>
      </c>
    </row>
    <row r="41" spans="1:12" ht="15.75" thickBot="1" x14ac:dyDescent="0.3">
      <c r="A41" s="41" t="s">
        <v>66</v>
      </c>
      <c r="B41" s="41" t="s">
        <v>67</v>
      </c>
      <c r="C41" s="68">
        <f t="shared" ref="C41:K41" si="21">C39-C40</f>
        <v>59734</v>
      </c>
      <c r="D41" s="84">
        <f t="shared" si="21"/>
        <v>-23945</v>
      </c>
      <c r="E41" s="84">
        <f t="shared" si="21"/>
        <v>-46420</v>
      </c>
      <c r="F41" s="42">
        <f t="shared" si="21"/>
        <v>85654</v>
      </c>
      <c r="G41" s="42">
        <f t="shared" si="21"/>
        <v>43569</v>
      </c>
      <c r="H41" s="43">
        <f t="shared" si="21"/>
        <v>35170</v>
      </c>
      <c r="I41" s="44">
        <f t="shared" si="21"/>
        <v>-56183</v>
      </c>
      <c r="J41" s="59">
        <f t="shared" si="21"/>
        <v>40696</v>
      </c>
      <c r="K41" s="99">
        <f t="shared" si="21"/>
        <v>61709</v>
      </c>
      <c r="L41" s="59">
        <f t="shared" ref="L41" si="22">L39-L40</f>
        <v>-2851</v>
      </c>
    </row>
    <row r="45" spans="1:12" x14ac:dyDescent="0.25">
      <c r="B45" t="s">
        <v>80</v>
      </c>
      <c r="H45" s="69" t="s">
        <v>74</v>
      </c>
    </row>
    <row r="46" spans="1:12" x14ac:dyDescent="0.25">
      <c r="H46" s="69" t="s">
        <v>76</v>
      </c>
    </row>
    <row r="47" spans="1:12" x14ac:dyDescent="0.25">
      <c r="H47" s="47"/>
    </row>
  </sheetData>
  <phoneticPr fontId="10" type="noConversion"/>
  <pageMargins left="0.25" right="0.25" top="0.75" bottom="0.75" header="0.3" footer="0.3"/>
  <pageSetup paperSize="9"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2020 üzleti terv 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lakatost</dc:creator>
  <cp:lastModifiedBy>Lakatos Tamás</cp:lastModifiedBy>
  <cp:lastPrinted>2018-02-07T08:12:16Z</cp:lastPrinted>
  <dcterms:created xsi:type="dcterms:W3CDTF">2017-05-15T12:42:42Z</dcterms:created>
  <dcterms:modified xsi:type="dcterms:W3CDTF">2020-08-18T12:49:54Z</dcterms:modified>
</cp:coreProperties>
</file>